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320" windowHeight="8910" tabRatio="815" firstSheet="5" activeTab="7"/>
  </bookViews>
  <sheets>
    <sheet name="แบบปร.6(ตอกเข็ม)" sheetId="1" state="hidden" r:id="rId1"/>
    <sheet name="แบบปร.5(กรณีตอกเข็ม)" sheetId="2" state="hidden" r:id="rId2"/>
    <sheet name="บัญชีแสดงปริมาณงาน(กรณีตอกเข็ม)" sheetId="3" state="hidden" r:id="rId3"/>
    <sheet name="แบบปร.6(ไม่ตอกเข็ม)" sheetId="4" r:id="rId4"/>
    <sheet name="แบบปร.5(ไม่ตอกเข็ม)" sheetId="5" r:id="rId5"/>
    <sheet name="ปร.๕ เทศบาล" sheetId="6" r:id="rId6"/>
    <sheet name="ปร.๔ เทศบาล" sheetId="7" r:id="rId7"/>
    <sheet name="บัญชีแสดงปริมาณงาน(ไม่ตอกเข็ม)" sheetId="8" r:id="rId8"/>
    <sheet name="ราคาวัสดุ ก.ค.2561" sheetId="9" r:id="rId9"/>
    <sheet name="ราคาน้ำมัน" sheetId="10" r:id="rId10"/>
    <sheet name="เหล็กเสริมคาน" sheetId="11" r:id="rId11"/>
    <sheet name="เหล็กเสริมพื้น" sheetId="12" r:id="rId12"/>
    <sheet name="เหล็กเสริมเสา" sheetId="13" r:id="rId1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<sst xmlns="http://schemas.openxmlformats.org/spreadsheetml/2006/main" count="5550" uniqueCount="1207">
  <si>
    <t>บัญชีแสดงปริมาณเนื้องาน ค่าวัสดุ และค่าแรงงาน (B.O.Q.)</t>
  </si>
  <si>
    <t>ชื่อโครงการ    อาคารสำนักงานศูนย์บำรุงทางหลวงชนบท</t>
  </si>
  <si>
    <t>ลำดับที่</t>
  </si>
  <si>
    <t>รายการ</t>
  </si>
  <si>
    <t>ปริมาณงาน</t>
  </si>
  <si>
    <t>ค่าวัสดุ</t>
  </si>
  <si>
    <t>ค่าแรงงาน</t>
  </si>
  <si>
    <t>รวมค่าวัสดุ</t>
  </si>
  <si>
    <t>หมายเหตุ</t>
  </si>
  <si>
    <t>จำนวน</t>
  </si>
  <si>
    <t>หน่วย</t>
  </si>
  <si>
    <t>ราคาหน่วยละ</t>
  </si>
  <si>
    <t>จำนวนเงิน</t>
  </si>
  <si>
    <t>และค่าแรงงาน</t>
  </si>
  <si>
    <t>งานโครงสร้าง</t>
  </si>
  <si>
    <t>งานขุดดินฐานรากและถมคืน</t>
  </si>
  <si>
    <t>ลบ.ม.</t>
  </si>
  <si>
    <t>งานดินขุดโครงสร้างอื่นๆ</t>
  </si>
  <si>
    <t>งานทรายหยาบรองก้นฐานราก</t>
  </si>
  <si>
    <t>งานคอนกรีตหยาบรองก้นฐานราก</t>
  </si>
  <si>
    <t>เสาเข็มหกเหลี่ยมกลวง ขนาด 0.15 x 0.15 x 6.00 เมตร</t>
  </si>
  <si>
    <t>ต้น</t>
  </si>
  <si>
    <t>งานแบบหล่อคอนกรีต</t>
  </si>
  <si>
    <t>ตร.ม.</t>
  </si>
  <si>
    <t>งานเหล็กเสริมคอนกรีต</t>
  </si>
  <si>
    <t>กก.</t>
  </si>
  <si>
    <t xml:space="preserve"> -  SR 24 , RB - 6  </t>
  </si>
  <si>
    <t xml:space="preserve"> -  SR 24 , RB - 9</t>
  </si>
  <si>
    <t xml:space="preserve"> -  SD 30 , DB - 12</t>
  </si>
  <si>
    <t xml:space="preserve"> -  SD 30 , DB - 16</t>
  </si>
  <si>
    <t xml:space="preserve"> - ลวดผูกเหล็ก No.18</t>
  </si>
  <si>
    <t>งานคอนกรีต</t>
  </si>
  <si>
    <t xml:space="preserve"> - งานคอนกรีต (ค3)</t>
  </si>
  <si>
    <t xml:space="preserve"> - งานคอนกรีต (ค2)</t>
  </si>
  <si>
    <t>งานโครงหลังคาเหล็กรูปพรรณ</t>
  </si>
  <si>
    <t xml:space="preserve"> - เหล็ก C  ขนาด 125 x 50 x 20 x 3.2 mm.</t>
  </si>
  <si>
    <t xml:space="preserve"> - เหล็ก C ขนาด 100 x 50 x 20 x 3.2 mm.</t>
  </si>
  <si>
    <t xml:space="preserve"> - เหล็ก C ขนาด 75 x 45 x 15 x 2.3 mm.</t>
  </si>
  <si>
    <t xml:space="preserve"> - เหล็กสี่เหลี่ยมจัตุรัสกลวง ขนาด 100 x 100 x 3.2 mm.</t>
  </si>
  <si>
    <t xml:space="preserve"> - ทาสีกีนสนิมเหล็กรูปพรรณ</t>
  </si>
  <si>
    <t xml:space="preserve"> - ระบบกันซึมหลังคา คสล.</t>
  </si>
  <si>
    <t>รวมงานโครงสร้าง</t>
  </si>
  <si>
    <t>งานสถาปัตยกรรม</t>
  </si>
  <si>
    <t>งานมุงหลังคา</t>
  </si>
  <si>
    <t xml:space="preserve"> - มุงหลังคากระเบื้องลอนคู่</t>
  </si>
  <si>
    <t>แผ่น</t>
  </si>
  <si>
    <t xml:space="preserve"> - วัสดุครอบสันหลังคา</t>
  </si>
  <si>
    <t xml:space="preserve"> - สกรูเกลียวหรือขอยึดกระเบื้องหลังคา</t>
  </si>
  <si>
    <t>ตัว</t>
  </si>
  <si>
    <t xml:space="preserve"> - เชิงชายไม้เนื้อแข็ง 1/2" x 8"</t>
  </si>
  <si>
    <t>เมตร</t>
  </si>
  <si>
    <t xml:space="preserve"> - ปิดเชิงชาย ไม้นื้อแข็ง 1/2" x 6"</t>
  </si>
  <si>
    <t>งานฝ้าเพดาน</t>
  </si>
  <si>
    <t xml:space="preserve"> - ฝ้าเพดานยิปซั่มบอร์ด หนา 9 มม. ฉาบรอยต่อเรียบ ทาสีพลาสติก</t>
  </si>
  <si>
    <t xml:space="preserve"> - ฝ้าเพดานแผ่นไม้อัดซีเมนต์ หนา 8 มม. ฉาบรอยต่อด้วยเทปฉาบเรียบ </t>
  </si>
  <si>
    <t>ทาสีพลาสติก</t>
  </si>
  <si>
    <t>งานผนังก่อด้วยวัสดุก่อ</t>
  </si>
  <si>
    <t xml:space="preserve"> - ผนังก่ออิฐมอญครึ่งแผ่น ขนาด 7 x 16 x 3.5 cm.</t>
  </si>
  <si>
    <t xml:space="preserve"> - ผนังคอนกรีตบล็อค ขนาด 19 x 39 x 7 cm.</t>
  </si>
  <si>
    <t>งานฝาวัสดุแผ่นมีโครงเคร่าเหล็กรองรับ</t>
  </si>
  <si>
    <t xml:space="preserve"> - เหล็กกล่อง ขนาด 50 x 50 x 2.3 mm.</t>
  </si>
  <si>
    <t xml:space="preserve"> - แผ่นไม้สังเคราะห์ ขนาด 10 x 400 x 6 mm.</t>
  </si>
  <si>
    <t xml:space="preserve"> - ตะปูเกลียว</t>
  </si>
  <si>
    <r>
      <t xml:space="preserve"> - Bolt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 mm.</t>
    </r>
  </si>
  <si>
    <t xml:space="preserve"> - แผ่นเหล็ก ขนาด 100 x 100 x 4 mm.</t>
  </si>
  <si>
    <t xml:space="preserve"> - ทาสีน้ำมัน</t>
  </si>
  <si>
    <t>งานตกแต่งผิวผนัง(นอกจากงานฉาบปูน)</t>
  </si>
  <si>
    <t xml:space="preserve"> - ผนังบุกระเบื้องเซรามิค ขนาด 8" x 8"</t>
  </si>
  <si>
    <t xml:space="preserve"> - ผนังทำปูนสลัดดอก ทาสีอะคริลิคสีเทาอ่อน</t>
  </si>
  <si>
    <t>งานฉาบปูน</t>
  </si>
  <si>
    <t xml:space="preserve"> - งานฉาบปูนเรียบผนัง</t>
  </si>
  <si>
    <t xml:space="preserve"> - งานฉาบปูนเรียบเสา</t>
  </si>
  <si>
    <t xml:space="preserve"> - งานฉาบปูนเรียบคาน</t>
  </si>
  <si>
    <t xml:space="preserve"> - งานฉาบปูนเรียบบัวประตูและหน้าต่าง</t>
  </si>
  <si>
    <t xml:space="preserve"> - งานฉาบปูนเรียบครีบกันสาด</t>
  </si>
  <si>
    <t>งานตกแต่งผิวพื้น</t>
  </si>
  <si>
    <t xml:space="preserve"> - ทำผิวคอนกรีตขัดหยาบ</t>
  </si>
  <si>
    <t xml:space="preserve"> - ขอบ Border กรวดล้างเบอร์ 4 1/2"</t>
  </si>
  <si>
    <t xml:space="preserve"> - แผ่นยางพลาสติกกันชื้น</t>
  </si>
  <si>
    <t>งานงานผิวพื้นปูด้วยวัสดุแผ่นชนิดต่างๆยึดด้วยปูนทราย</t>
  </si>
  <si>
    <t xml:space="preserve"> - พื้นปูกระเบื้องเซรามิคชนิดผิวด้านกันลื่น ขนาด  12" x 12"</t>
  </si>
  <si>
    <t xml:space="preserve"> - พื้นปูกระเบื้องเซรามิคชนิดผิวเรียบ ขนาด  12" x 12"</t>
  </si>
  <si>
    <t xml:space="preserve"> - ปูกระเบื้องเซรามิคชนิดผิวด้านกันลื่น ขนาด 8" x 8"</t>
  </si>
  <si>
    <t>งานประตู - หน้าต่าง ช่องแสงและช่องระบายอากาศ</t>
  </si>
  <si>
    <t>2.9.1.</t>
  </si>
  <si>
    <t xml:space="preserve">งานประตูกระจก </t>
  </si>
  <si>
    <t xml:space="preserve"> - D1 (ขนาด 2.05 x 3.20 ม. บานเลื่อนคู่) </t>
  </si>
  <si>
    <t>ชุด</t>
  </si>
  <si>
    <t>2.9.2</t>
  </si>
  <si>
    <t>งานประตูอลูมิเนียม</t>
  </si>
  <si>
    <t xml:space="preserve"> - D2 (ขนาด 2.00 x 0.80 ม. บานเปิดเดี่ยว)</t>
  </si>
  <si>
    <t>2.9.3</t>
  </si>
  <si>
    <t>งานประตูไม้เนื้อแข็ง</t>
  </si>
  <si>
    <t xml:space="preserve"> - D3 (ขนาด 2.00 x 0.80 ม. บานเปิดเดี่ยว + หน้าต่างบานเกล็ด 0.70 x 1.05 ม.)</t>
  </si>
  <si>
    <t>2.9.4.</t>
  </si>
  <si>
    <t xml:space="preserve">งานประตู UPVC </t>
  </si>
  <si>
    <t xml:space="preserve"> - D4 (ขนาด 2.00 x 0.70 ม. บานเปิดเดี่ยว)</t>
  </si>
  <si>
    <t>2.9.5.</t>
  </si>
  <si>
    <t>งานหน้าต่างกระจก</t>
  </si>
  <si>
    <t xml:space="preserve"> - W1 (ขนาด 1.05 x 1.80 ม. บานเลื่อนคู่)</t>
  </si>
  <si>
    <t xml:space="preserve"> - W2 (ขนาด 1.55 x 0.60 ม. บานกระทุ้งเดี่ยว + ช่องแสง ขนาด 0.40 x 0.60 ม.)</t>
  </si>
  <si>
    <t xml:space="preserve"> - W3 (ขนาด 0.50 x 0.60 ม. บานเกล็ดติดตายเดี่ยว)</t>
  </si>
  <si>
    <t>2.9.6.</t>
  </si>
  <si>
    <t>งานหน้าต่างอลูมิเนียม</t>
  </si>
  <si>
    <t xml:space="preserve"> - W4 (ขนาด 0.40 x 1.04 ม. บานเกล็ดคู่ติดตายระบายอากาศ)</t>
  </si>
  <si>
    <t>เครื่องสุขภัณฑ์และอุปกรณ์ประกอบห้องน้ำ-ส้วม</t>
  </si>
  <si>
    <t xml:space="preserve"> - โถส้วมนั่งราบ แบบมีถังพักน้ำ พร้อมอุปกรณ์ครบชุด สีขาว</t>
  </si>
  <si>
    <t xml:space="preserve"> - โถปัสสาวะชาย สีขาว</t>
  </si>
  <si>
    <t xml:space="preserve"> - อ่างล้างมือ แบบฝังเคาเตอร์ พร้อมอุปกรณ์ครบชุด สีขาว</t>
  </si>
  <si>
    <t>ชิ้น</t>
  </si>
  <si>
    <t xml:space="preserve"> - ที่ใส่ม้วนกระดาษชำระแบบติดผนัง สีขาว</t>
  </si>
  <si>
    <t xml:space="preserve"> - ที่ใส่สบู่แบบติดผนัง สีขาว</t>
  </si>
  <si>
    <t>บาน</t>
  </si>
  <si>
    <t xml:space="preserve"> - กระจกเงา หนา 6 มม. ของอ่างล้างมือ ขนาด 0.80 x 1.70 ม.</t>
  </si>
  <si>
    <t>อัน</t>
  </si>
  <si>
    <t xml:space="preserve"> - ราวพาดผ้า ชนิดอลูมิเนียม</t>
  </si>
  <si>
    <t xml:space="preserve"> - ก๊อกน้ำ ชนิดโครเมี่ยม</t>
  </si>
  <si>
    <t xml:space="preserve"> - ฝักบัวอาบน้ำ ชนิดสายอ่อน</t>
  </si>
  <si>
    <t xml:space="preserve"> - สายฉีดชำระ ชนิดสายอ่อน</t>
  </si>
  <si>
    <t xml:space="preserve">งานทาสี </t>
  </si>
  <si>
    <t xml:space="preserve"> - งานทาสีอะครีลิค</t>
  </si>
  <si>
    <t>รวมงานสถาปัตยกรรม</t>
  </si>
  <si>
    <t>งานระบบสุขาภิบาลและดับเพลิงในอาคาร</t>
  </si>
  <si>
    <t>งานท่อโสโครก  Class 8.5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</si>
  <si>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4"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</si>
  <si>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4"</t>
    </r>
  </si>
  <si>
    <t>งานเดินท่อน้ำทิ้ง PVC  Class 8.5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</si>
  <si>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</si>
  <si>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ท่อใยหิน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0.30 ม.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</si>
  <si>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</si>
  <si>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สามทาง 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</si>
  <si>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FD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</si>
  <si>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t>งานเดินท่อน้ำดี  PVC  Class 13.5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</si>
  <si>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</si>
  <si>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</si>
  <si>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สามทาง 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</si>
  <si>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ข้อต่อตรง </t>
    </r>
    <r>
      <rPr>
        <sz val="14"/>
        <color indexed="8"/>
        <rFont val="Calibri"/>
        <family val="2"/>
      </rPr>
      <t xml:space="preserve">ø </t>
    </r>
    <r>
      <rPr>
        <sz val="14"/>
        <color indexed="8"/>
        <rFont val="Angsana New"/>
        <family val="1"/>
      </rPr>
      <t>3/4"</t>
    </r>
  </si>
  <si>
    <r>
      <t xml:space="preserve"> - METER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1/2"</t>
    </r>
  </si>
  <si>
    <r>
      <t xml:space="preserve"> - ก๊อกน้ำสนาม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1/2"</t>
    </r>
  </si>
  <si>
    <t>งานท่อระบายน้ำฝน  Class 8.5</t>
  </si>
  <si>
    <t xml:space="preserve"> - ท่อ PVC 6"</t>
  </si>
  <si>
    <r>
      <t xml:space="preserve"> - RD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</si>
  <si>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t xml:space="preserve"> - ท่อระบายอากาศ  Class 8.5</t>
  </si>
  <si>
    <t>ถังบำบัดน้ำเสียสำเร็จรูป ขนาดความจุ 1000 ลิตร ของ DOS / SATS</t>
  </si>
  <si>
    <t>รวมงานระบบสุขาภิบาลและดับเพลิงในอาคาร</t>
  </si>
  <si>
    <t>งานระบบไฟฟ้าและสื่อสารในอาคาร</t>
  </si>
  <si>
    <t>แผงป้อนไฟฟ้า LP</t>
  </si>
  <si>
    <t>ระบบตัดไฟอัตโนมัติ</t>
  </si>
  <si>
    <t>สวิทซ์และปลั๊ก</t>
  </si>
  <si>
    <t xml:space="preserve"> - สวิทซ์ปิด - เปิดทางเดียว ฝังในผนัง</t>
  </si>
  <si>
    <t xml:space="preserve"> - ปลั๊กไฟ 2 ช่องแบบมีขั้วสายดินฝังในผนัง</t>
  </si>
  <si>
    <t>ดวงโคมไฟฟ้า</t>
  </si>
  <si>
    <t xml:space="preserve"> - หลอดฟลูออเรสเซนต์ 2x36 W พร้อมรางไฟสำเร็จรูป </t>
  </si>
  <si>
    <t xml:space="preserve"> - หลอดฟลูออเรสเซนต์ 1x36 W พร้อมรางไฟสำเร็จรูป </t>
  </si>
  <si>
    <t xml:space="preserve"> - ไฟฟลูออเรสเซนต์ 32 W พร้อมโป๊ะครอบทรงกลม </t>
  </si>
  <si>
    <t>ระบบโทรศัพท์และโทรทัศน์</t>
  </si>
  <si>
    <t xml:space="preserve"> - เต้ารับโทรทัศน์</t>
  </si>
  <si>
    <t xml:space="preserve"> - เต้ารับโทรศัพพ์</t>
  </si>
  <si>
    <t>งานสายไฟ</t>
  </si>
  <si>
    <t xml:space="preserve"> - สายไฟฟ้าเดินภายในอาคาร VAF สายแบนแกนคู่ ขนาด 2 x 1.5 ตร.มม.</t>
  </si>
  <si>
    <t xml:space="preserve"> - สายไฟฟ้าเดินภายในอาคาร VAF สายแบนแกนคู่ ขนาด 2 x 2.5 ตร.มม.</t>
  </si>
  <si>
    <t>รวมงานระบบไฟฟ้าและสื่อสารในอาคาร</t>
  </si>
  <si>
    <t>รวมงานก่อสร้างทั้งสิ้น</t>
  </si>
  <si>
    <t>แบบฟอร์มสรุปผลการประมาณราคาค่าก่อสร้าง</t>
  </si>
  <si>
    <t>ส่วนราชการ   กลุ่มตรวจสอบแบบแปลนและประมาณราคา</t>
  </si>
  <si>
    <t>สำนัก/กอง  สำรวจและออกแบบ</t>
  </si>
  <si>
    <t>กรมทางหลวงชนบท</t>
  </si>
  <si>
    <t>ประเภท</t>
  </si>
  <si>
    <t>อาคารสำนักงานศูนย์บำรุงทางหลวงชนบท</t>
  </si>
  <si>
    <t>เจ้าของอาคาร</t>
  </si>
  <si>
    <t>กระทรวงคมนาคม</t>
  </si>
  <si>
    <t>สถานที่ก่อสร้าง</t>
  </si>
  <si>
    <t>หน่วยงานออกแบบแปลนและรายการ</t>
  </si>
  <si>
    <t>แบบเลขที่</t>
  </si>
  <si>
    <t xml:space="preserve">ประมาณราคาตามแบบ </t>
  </si>
  <si>
    <t>ประมาณการเมื่อวันที่            19                              เดือน             กรกฎาคม                                                พ.ศ.           2554</t>
  </si>
  <si>
    <t>ค่าวัสดุและค่าแรงงาน</t>
  </si>
  <si>
    <t>Factor F</t>
  </si>
  <si>
    <t>ค่าก่อสร้างทั้งหมด</t>
  </si>
  <si>
    <t>รวมเป็นเงิน(บาท)</t>
  </si>
  <si>
    <t>1.</t>
  </si>
  <si>
    <t>Factor F ปกติ</t>
  </si>
  <si>
    <t>2.</t>
  </si>
  <si>
    <t xml:space="preserve"> -เงินล่วงหน้าจ่าย           15%</t>
  </si>
  <si>
    <t>3.</t>
  </si>
  <si>
    <t xml:space="preserve"> -ดอกเบี้ยเงินกู้                 7%</t>
  </si>
  <si>
    <t>4.</t>
  </si>
  <si>
    <t xml:space="preserve"> -เงินประกันผลงานหัก    0%</t>
  </si>
  <si>
    <t xml:space="preserve">   </t>
  </si>
  <si>
    <t>สรุป</t>
  </si>
  <si>
    <t>รวมค่างานก่อสร้างเป็นเงินทั้งสิ้น</t>
  </si>
  <si>
    <t>คิดเป็นเงินประมาณ</t>
  </si>
  <si>
    <t>ตัวอักษร      (หนึ่งล้านสามแสนเก้าหมื่นหนึ่งพันบาทถ้วน)</t>
  </si>
  <si>
    <t>ผู้ประมาณราคา</t>
  </si>
  <si>
    <t xml:space="preserve">                 (                                                      )</t>
  </si>
  <si>
    <t>ตำแหน่ง</t>
  </si>
  <si>
    <t>ตรวจ</t>
  </si>
  <si>
    <t xml:space="preserve">                       (ผู้อำนวยการส่วนอำนวยการ)</t>
  </si>
  <si>
    <t>เห็นชอบ</t>
  </si>
  <si>
    <t>รายการประมาณราคาค่าก่อสร้าง     อาคารสำนักงานศูนย์บำรุงทางหลวงชนบท</t>
  </si>
  <si>
    <t xml:space="preserve">สถานที่ก่อสร้าง      </t>
  </si>
  <si>
    <t>รายเลขที่</t>
  </si>
  <si>
    <t>สำนัก/กอง</t>
  </si>
  <si>
    <t xml:space="preserve">     สำรวจและออกแบบ</t>
  </si>
  <si>
    <t>ประมาณการเมื่อวันที่                 19                         เดือน                          กรกฎาคม                                   พ.ศ.   2554</t>
  </si>
  <si>
    <t>ค่าก่อสร้าง</t>
  </si>
  <si>
    <t>(บาท)</t>
  </si>
  <si>
    <t>งานเสาเข็มหกเหลี่ยมกลวง ขนาด 0.15 x 0.15 x 6.00 เมตร</t>
  </si>
  <si>
    <t>1.2</t>
  </si>
  <si>
    <t>งานขุดดิน</t>
  </si>
  <si>
    <t>1.3</t>
  </si>
  <si>
    <t>งานทรายหยาบรองฐานราก</t>
  </si>
  <si>
    <t>1.4</t>
  </si>
  <si>
    <t>งานคอนกรีตหยาบรองฐานราก</t>
  </si>
  <si>
    <t>1.5</t>
  </si>
  <si>
    <t xml:space="preserve">งานคอนกรีต </t>
  </si>
  <si>
    <t>1.6</t>
  </si>
  <si>
    <t>งานแบบหล่อ</t>
  </si>
  <si>
    <t>1.7</t>
  </si>
  <si>
    <t>งานเหล็กเสริม</t>
  </si>
  <si>
    <t>1.8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</si>
  <si>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</si>
  <si>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</si>
  <si>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</si>
  <si>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</si>
  <si>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</si>
  <si>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</si>
  <si>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</si>
  <si>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</si>
  <si>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</si>
  <si>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</si>
  <si>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</si>
  <si>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</si>
  <si>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งานทาสีอะครีลิค</t>
  </si>
  <si>
    <t>ประมาณการเมื่อวันที่                 19                         เดือน                       กรกฎาคม                                      พ.ศ.   2554</t>
  </si>
  <si>
    <t>3.1</t>
  </si>
  <si>
    <t>3.2</t>
  </si>
  <si>
    <t>3.3</t>
  </si>
  <si>
    <t>3.4</t>
  </si>
  <si>
    <t>3.5</t>
  </si>
  <si>
    <t>ท่อระบายอากาศ  Class 8.5</t>
  </si>
  <si>
    <t>3.6</t>
  </si>
  <si>
    <t>4</t>
  </si>
  <si>
    <t>4.1</t>
  </si>
  <si>
    <t>4.2</t>
  </si>
  <si>
    <t>4.3</t>
  </si>
  <si>
    <t>4.4</t>
  </si>
  <si>
    <t>4.5</t>
  </si>
  <si>
    <t>4.6</t>
  </si>
  <si>
    <t>รวมค่าก่อสร้างทั้งสิ้น</t>
  </si>
  <si>
    <t xml:space="preserve">      (......................................................................................)</t>
  </si>
  <si>
    <t xml:space="preserve">     (......................................................................................)</t>
  </si>
  <si>
    <t>ประมาณการเมื่อวันที่                   19                       เดือน                 กรกฎาคม                                            พ.ศ.   2554</t>
  </si>
  <si>
    <t>1.1</t>
  </si>
  <si>
    <t>ประมาณการเมื่อวันที่                 19                         เดือน                        กรกฎาคม                                     พ.ศ.   2554</t>
  </si>
  <si>
    <t>ประมาณการเมื่อวันที่         19                                  เดือน                กรกฎาคม                                                พ.ศ.        2554</t>
  </si>
  <si>
    <t xml:space="preserve">น้ำหนัก </t>
  </si>
  <si>
    <t xml:space="preserve"> กก./ท่อนๆละ</t>
  </si>
  <si>
    <t>บาท./กก.</t>
  </si>
  <si>
    <t xml:space="preserve"> - ทาสีกันสนิมเหล็กรูปพรรณ</t>
  </si>
  <si>
    <t>ราคา สพฐ. 56</t>
  </si>
  <si>
    <t xml:space="preserve">ส่วนราชการ  </t>
  </si>
  <si>
    <t xml:space="preserve"> ฝ่ายแบบแผนและก่อสร้าง</t>
  </si>
  <si>
    <t>คอนกรีต 1 ลบ.ม ใช้ไม้แบบ 5 - 9 ตร.ม ( โครงสร้างหนาหรือบาง )</t>
  </si>
  <si>
    <t>ราคา สพฐ. 57</t>
  </si>
  <si>
    <t>ราคา สพฐ. 58</t>
  </si>
  <si>
    <t>เสา</t>
  </si>
  <si>
    <t>คาน</t>
  </si>
  <si>
    <t>ม.</t>
  </si>
  <si>
    <t>ม.  จำนวน  =</t>
  </si>
  <si>
    <t>B1</t>
  </si>
  <si>
    <t>B2</t>
  </si>
  <si>
    <t>B4</t>
  </si>
  <si>
    <t>B3</t>
  </si>
  <si>
    <t>C1</t>
  </si>
  <si>
    <t>ตอม่อ    =</t>
  </si>
  <si>
    <t>ฐาน</t>
  </si>
  <si>
    <t>คานยาวรวม</t>
  </si>
  <si>
    <t>C2</t>
  </si>
  <si>
    <t>จำนวนเสาเหลี่ยม  =</t>
  </si>
  <si>
    <t xml:space="preserve"> - W5 (ขนาด 0.50 x 1.20 ม. บานเกล็ดคู่ติดตายระบายอากาศใต้หลังคา)</t>
  </si>
  <si>
    <t>หน้า 1 จากทั้งหมด 1 หน้า</t>
  </si>
  <si>
    <t xml:space="preserve">หน้า | 1 | </t>
  </si>
  <si>
    <t xml:space="preserve">ราคา : บาท </t>
  </si>
  <si>
    <t>ลำดับ</t>
  </si>
  <si>
    <t>เดือนก่อนหน้า</t>
  </si>
  <si>
    <t>ธันวาคม</t>
  </si>
  <si>
    <t>คอนกรีตผสมเสร็จรูปลูกบาศก์ 180 กก./ตร.ซม. และรูปทรงกระบอก 140 กก./ตร.ซม. ตรา TPI</t>
  </si>
  <si>
    <t xml:space="preserve">อัน </t>
  </si>
  <si>
    <t xml:space="preserve">ม้วน </t>
  </si>
  <si>
    <t xml:space="preserve">หลอด </t>
  </si>
  <si>
    <t xml:space="preserve">ชิ้น </t>
  </si>
  <si>
    <t>  </t>
  </si>
  <si>
    <t> ก๊อกอ่างล้างหน้า แบบอะครีลิค ขนาด 1/2 นิ้ว ตราคอตโต้ รุ่น CT_162C7N</t>
  </si>
  <si>
    <t> ถังซีเมนต์สำเร็จรูป กลวง สูง 40 ซม. ศก. 100 ซม.</t>
  </si>
  <si>
    <t xml:space="preserve">327.10   </t>
  </si>
  <si>
    <t> ถังซีเมนต์สำเร็จรูป กลวง สูง 33 ซม. ศก. 80 ซม.</t>
  </si>
  <si>
    <t> ถังซีเมนต์สำเร็จรูป กลวง สูง 50 ซม. ศก. 80 ซม.</t>
  </si>
  <si>
    <t> ฝาถังซีเมนต์สำเร็จรูป ศก. 80 ซม.</t>
  </si>
  <si>
    <t> ฝาถังซีเมนต์สำเร็จรูป ศก. 100 ซม.</t>
  </si>
  <si>
    <t> สายไฟฟ้าเดินภายในอาคาร VAF สายแบนแกนคู่ ขนาด 2 x 2.5 ตร.มม. ยาว 100 ม.</t>
  </si>
  <si>
    <t> สายไฟฟ้า VAF สายแบนแกนคู่ แรงดัน 300 โวลท์ ขนาด 2 x 1.5 ตร.มม. ยาว 100 เมตร ตราบางกอกเคเบิล</t>
  </si>
  <si>
    <t> สตาร์ทเตอร์ ขนาด 4-65 วัตต์ ตราฟิลิปส์</t>
  </si>
  <si>
    <t xml:space="preserve">9.35   </t>
  </si>
  <si>
    <t> หลอดไฟฟ้าฟลูออเรสเซนต์ แบบยาว ขนาด 36 วัตต์ ตราฟิลิปส์</t>
  </si>
  <si>
    <t xml:space="preserve">34.58   </t>
  </si>
  <si>
    <t> โถส้วมธรรมดานั่งยอง ไม่มีฐาน แบบราดน้ำ เคลือบขาว ตราอเมริกันแสตนดาร์ด รุ่น TF-100</t>
  </si>
  <si>
    <t> โถส้วมธรรมดานั่งยอง ไม่มีฐาน แบบราดน้ำ เคลือบขาว ตราคอตโต้ รุ่น C 211</t>
  </si>
  <si>
    <t> ที่ปัสสาวะเซรามิกชาย ชนิดแขวนผนัง เคลือบขาว ตราอเมริกันแสตนดาร์ด รุ่น TF- 412</t>
  </si>
  <si>
    <t> ที่ปัสสาวะเซรามิกชาย ชนิดแขวนผนัง เคลือบขาว ตราคอตโต้ รุ่น C 307</t>
  </si>
  <si>
    <t> อ่างล้างหน้าเซรามิก ชนิดแขวนผนัง เคลือบขาว ตราอเมริกันแสตนดาร์ด รุ่น TF- 911</t>
  </si>
  <si>
    <t xml:space="preserve">659.81   </t>
  </si>
  <si>
    <t> อ่างล้างหน้าเซรามิก ชนิดแขวนผนัง เคลือบขาว ตราคอตโต้ รุ่น C 013</t>
  </si>
  <si>
    <t xml:space="preserve">1,079.44   </t>
  </si>
  <si>
    <t> อ่างล้างหน้าเซรามิก ชนิดแขวนผนัง เคลือบขาว ตราอเมริกันแสตนดาร์ด รุ่น TF-910</t>
  </si>
  <si>
    <t xml:space="preserve">1,029.91   </t>
  </si>
  <si>
    <t> อ่างล้างหน้าเซรามิก ชนิดแขวนผนัง เคลือบขาว ตราคอตโต้ รุ่น C 005</t>
  </si>
  <si>
    <t xml:space="preserve">1,009.35   </t>
  </si>
  <si>
    <t> อ่างล้างหน้าเซรามิก ชนิดแขวนผนัง เคลือบขาว ตราอเมริกันแสตนดาร์ด รุ่น TF-959</t>
  </si>
  <si>
    <t> อ่างล้างหน้าเซรามิก ชนิดแขวนผนัง เคลือบขาว ตราคอตโต้ รุ่น C 002</t>
  </si>
  <si>
    <t> ที่วางสบู่เซรามิก ชนิดฝังผนัง เคลือบขาว ตราอเมริกันแสตนดาร์ด รุ่น TF- 9000</t>
  </si>
  <si>
    <t xml:space="preserve">380.37   </t>
  </si>
  <si>
    <t> ที่วางสบู่เซรามิก ชนิดฝังผนัง เคลือบขาว ตราคอตโต้ รุ่น C 834</t>
  </si>
  <si>
    <t xml:space="preserve">439.25   </t>
  </si>
  <si>
    <t> ที่ใส่กระดาษชำระเซรามิก ชนิดฝังผนัง เคลือบขาว ตราคอตโต้ รุ่น C 836</t>
  </si>
  <si>
    <t xml:space="preserve">589.72   </t>
  </si>
  <si>
    <t>589.72 </t>
  </si>
  <si>
    <t xml:space="preserve"> -เงินล่วงหน้าจ่าย            0%</t>
  </si>
  <si>
    <t>Factor F  ปกติ (งานอาคาร)</t>
  </si>
  <si>
    <t xml:space="preserve">     </t>
  </si>
  <si>
    <t xml:space="preserve">ตัวอักษร   </t>
  </si>
  <si>
    <t xml:space="preserve"> - หลอดฟลูออเรสเซนต์ 2 x 36 W. พร้อมรางไฟสำเร็จรูป </t>
  </si>
  <si>
    <t>รวมปูนทราย</t>
  </si>
  <si>
    <t>แบบ  ปร. 5</t>
  </si>
  <si>
    <t>สรุปผลการประมาณราคาค่าก่อสร้าง</t>
  </si>
  <si>
    <t xml:space="preserve">โครงการ     </t>
  </si>
  <si>
    <t>แบบเลขที่  กช.</t>
  </si>
  <si>
    <t xml:space="preserve">ประมาณราคาเมื่อวันที่    </t>
  </si>
  <si>
    <t>ค่าวัสดุและค่าแรง</t>
  </si>
  <si>
    <t>Factor F.</t>
  </si>
  <si>
    <t>งานเป็นเงิน (บาท)</t>
  </si>
  <si>
    <t>รวมเป็นเงิน (บาท)</t>
  </si>
  <si>
    <t xml:space="preserve">ประเภทงานอาคาร </t>
  </si>
  <si>
    <t>ป้ายประชาสัมพันธ์โครงการตามแบบฯ</t>
  </si>
  <si>
    <t>เงื่อนไข</t>
  </si>
  <si>
    <t>เงินล่วงหน้าจ่าย ................. - ............ %</t>
  </si>
  <si>
    <t>เงินประกันสัญญา ........…-.............. %</t>
  </si>
  <si>
    <t>ดอกเบี้ยเงินกู้ .............…7......... % ต่อปี</t>
  </si>
  <si>
    <t>รวมค่าก่อสร้างเป็นเงินทั้งสิ้น</t>
  </si>
  <si>
    <t xml:space="preserve"> บาท </t>
  </si>
  <si>
    <t>คิดเป็นเงินประมาณการ (ปรับลดแล้ว)</t>
  </si>
  <si>
    <t>ราคา/ตร.ม.</t>
  </si>
  <si>
    <t>ประมาณการ .............................................................................</t>
  </si>
  <si>
    <t>(ลงชื่อ)................................................................ประธานกรรมการ</t>
  </si>
  <si>
    <t>(ลงชื่อ).......................................................................กรรมการ</t>
  </si>
  <si>
    <t>(ลงชื่อ)............................................................กรรมการ</t>
  </si>
  <si>
    <t xml:space="preserve">                  (นายประวิตร  สีหะธรางกูร)     </t>
  </si>
  <si>
    <t>ประมาณการค่าก่อสร้าง</t>
  </si>
  <si>
    <t>แบบ  ปร. 4</t>
  </si>
  <si>
    <t>แบบเลขที่ กช.</t>
  </si>
  <si>
    <t>เมื่อวันที่</t>
  </si>
  <si>
    <t>ราคาวัสดุ</t>
  </si>
  <si>
    <t>ค่าวัสดุ+แรงงาน</t>
  </si>
  <si>
    <t>ที่</t>
  </si>
  <si>
    <t>ราคาต่อหน่วย</t>
  </si>
  <si>
    <t>A</t>
  </si>
  <si>
    <t>ค่างานส่วนที่  1</t>
  </si>
  <si>
    <t>ข้อจากอินเตอร์เน็ต</t>
  </si>
  <si>
    <t>หมวดงานโครงสร้างอาคาร</t>
  </si>
  <si>
    <t>ถ้าเป็นการตรวจสอบงานโครงสร้างคอนกรีตเสริมเหล็ก ละก็คิดปริมาณคอนกรีตทั้งหมด</t>
  </si>
  <si>
    <t>งาน</t>
  </si>
  <si>
    <t xml:space="preserve"> - คอนกรีต 1 ลบ.ม.  ใช้ไม้แบบ                   อยู่ระหว่าง 8-12 ตร.ม.</t>
  </si>
  <si>
    <t>รู้ส ึกอบอุ่น สบายตา ผ่อ นคลาย อย่า งมีรสนิยม มากมายด้วย</t>
  </si>
  <si>
    <t xml:space="preserve"> - คอนกรีต 1 ลบ.ม. ใช้เหล็กเสริมคอนกรีต   อยู่ระหว่าง 80-120 กก.</t>
  </si>
  <si>
    <t>ประโยชน์ใช้สอย จึงสามารถตอบสนองทุกความคิด</t>
  </si>
  <si>
    <t>จากประสบการถอดแบบบ้านพักอาศัย ออกแบบโครงสร้าง คสล.โดย</t>
  </si>
  <si>
    <t>สร้างสรรค์ทั้งงานผนังภายในและภายนอก ฝ้า เพดาน หรือ รั้ว</t>
  </si>
  <si>
    <t xml:space="preserve"> 1. ภาคีวิศวกร    ใช้ไม้แบบอยู่ที่ 9-10 ตร.ม.ต่อลบ.ม. เหล็กเสริมคอนกรีต อยู่ที่ 100กก.ต่อลบ.ม.</t>
  </si>
  <si>
    <t>เป็นต้น ด้วยคุณสมบัติที่เหนือกว่าไม้ธรรมชาติคือ ดัดโค้งได้</t>
  </si>
  <si>
    <t xml:space="preserve"> 2.สามัญและวุฒิวิศวกร  ใช้ไม้แบบอยู่  10 -11 ตร.ม.ต่อลบ.ม.เหล็กเสริมคอนกรีต ไม่เกิน 85 กก.ต่อลบ.ม.</t>
  </si>
  <si>
    <t>ปลวกไม่กิน ไม่เปื่อยยุ่ย แม้ในพื้นที่เปียกชื้น และไม่หดตัว</t>
  </si>
  <si>
    <t>ด้ว ยออโต้เคลฟเทคโนโลยี</t>
  </si>
  <si>
    <t xml:space="preserve"> - คอนกรีต 1 ลบ.ม ใช้เหล็กเสริม 80 - 120 กก.( โครงสร้างหนาหรือบาง)</t>
  </si>
  <si>
    <t>ระบบผนัง</t>
  </si>
  <si>
    <t xml:space="preserve"> - ไม้แบบหนา 1" นิ้ว  เนื้อที่  1 ตร.ม. ใช้ไม้แบบปริมาตรประมาณ  1 ลบ.ฟ.</t>
  </si>
  <si>
    <t>ขนาดมาตรฐาน</t>
  </si>
  <si>
    <t xml:space="preserve"> - ไม้เคร่ายึดไม้แบบคิดประมาณ  30% ของปริมาณไม้แบบ</t>
  </si>
  <si>
    <t>0.8 x 15 x 300 ซม. 5.40 กก. 2.67 แผ่น /ตร.ม.</t>
  </si>
  <si>
    <t xml:space="preserve"> - ตะปูยึดไม้แบบคิด 0.25 กก./ ปริมาณไม้แบบ 1 ตร.ม.</t>
  </si>
  <si>
    <t>0.8 x 20 x 300 ซม. 7.20 กก. 2.00 แผ่น /ตร.ม.</t>
  </si>
  <si>
    <t>0.8 x 15 x 400 ซม.  7.20 กก    . 2.00 แผ่น /ตร.ม.</t>
  </si>
  <si>
    <t xml:space="preserve">จำนวน </t>
  </si>
  <si>
    <t>แผ่น/แพ็ค ๆ ละ</t>
  </si>
  <si>
    <t>บาท</t>
  </si>
  <si>
    <t>0.8 x 20 x 400 ซม. 9.60 กก. 1.50 แผ่น /</t>
  </si>
  <si>
    <t>เอามาจากข้อมูลโครงการซอย 16 (ข้างร้านแก๊สรัชพล) หมู่ 1 จ่ายขาดเงินสะสมปี 55</t>
  </si>
  <si>
    <t>ค่าขนส่ง =</t>
  </si>
  <si>
    <t>บาท/ลบ.ม./กม.   รวม =</t>
  </si>
  <si>
    <t>บาท/ลบ.ม./กม.  รวมเป็นเงิน =</t>
  </si>
  <si>
    <t>ราคาจากพานิชจังหวัดนครราชสีมา เดือนพฤษภาคม ปี 2554</t>
  </si>
  <si>
    <t>ค่าเสื่อมราคา (ค่าขนส่งคอนกรีต) ที่ราคาน้ำมันโซล่า ที่อำเภอเมืองเฉลี่ย ลิตร ละ</t>
  </si>
  <si>
    <t xml:space="preserve">ระยะทางขนส่ง = </t>
  </si>
  <si>
    <t>กม.</t>
  </si>
  <si>
    <t>บาท/ลิตร</t>
  </si>
  <si>
    <t xml:space="preserve">     (ลงชื่อ)...........................................................ผู้ประมาณราคา</t>
  </si>
  <si>
    <t xml:space="preserve">                      (นายศุภกร   สำเนียงใหม่)</t>
  </si>
  <si>
    <t xml:space="preserve">             (นายอรรถกร  ล้อมในเมือง)</t>
  </si>
  <si>
    <t xml:space="preserve">(ลงชื่อ).................................................ประธานกรรมการ </t>
  </si>
  <si>
    <t xml:space="preserve">                                                                                                                     ผู้อำนวยการกองช่าง</t>
  </si>
  <si>
    <t xml:space="preserve">     (ลงชื่อ)...........................................................กรรมการ</t>
  </si>
  <si>
    <t xml:space="preserve"> (ลงชื่อ)......................................................กรรมการ </t>
  </si>
  <si>
    <t xml:space="preserve">                 (นายประวิตร  สีหะธรางกูร) </t>
  </si>
  <si>
    <t>หมวดงานโครงสร้างอาคาร (ต่อ)</t>
  </si>
  <si>
    <t>ท่อน</t>
  </si>
  <si>
    <t>http://webcache.googleusercontent.com/search?q=cache:sgDNx_q4EhQJ:building.cmtc.ac.th/main/images/stories//kattariya/week%25204_price%2520con's.pdf+&amp;cd=9&amp;hl=th&amp;ct=clnk&amp;gl=th</t>
  </si>
  <si>
    <t>B</t>
  </si>
  <si>
    <t>ค่างานส่วนที่  2</t>
  </si>
  <si>
    <t>รวมวัสดุ-อุปกรณ์</t>
  </si>
  <si>
    <t>C</t>
  </si>
  <si>
    <t>ค่างานส่วนที่  3</t>
  </si>
  <si>
    <t>นน.(kg)</t>
  </si>
  <si>
    <t>พร้อมอุปกรณ์</t>
  </si>
  <si>
    <t>http://www.titansteel.co.th/tableweight.html#8</t>
  </si>
  <si>
    <t>คิด 1 ใน 3 ของ นน.</t>
  </si>
  <si>
    <t xml:space="preserve">เหล็กท่อกลม Ø 2" นิ้ว หนา   2.9  mm. </t>
  </si>
  <si>
    <t>กทม</t>
  </si>
  <si>
    <t>เหล็กท่อกลม Ø  1 1/2"  หนา  2.0 mm.</t>
  </si>
  <si>
    <t>METAL SHEET # 38 สี zinc</t>
  </si>
  <si>
    <t>E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</si>
  <si>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</si>
  <si>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</si>
  <si>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</si>
  <si>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</si>
  <si>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</si>
  <si>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</si>
  <si>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</si>
  <si>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</si>
  <si>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</si>
  <si>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</si>
  <si>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</si>
  <si>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</si>
  <si>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</si>
  <si>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</si>
  <si>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</si>
  <si>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</si>
  <si>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</si>
  <si>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</si>
  <si>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</si>
  <si>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</si>
  <si>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</si>
  <si>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หนองบุนนาก</t>
  </si>
  <si>
    <t>แก้งสนามนาง</t>
  </si>
  <si>
    <t>โนนแดง</t>
  </si>
  <si>
    <t>วังน้ำเขียว</t>
  </si>
  <si>
    <t>เฉลิมพระเกียรติ</t>
  </si>
  <si>
    <t>เทพารักษ์</t>
  </si>
  <si>
    <t>บัวลาย</t>
  </si>
  <si>
    <t>พระทองคำ</t>
  </si>
  <si>
    <t>เมืองยาง</t>
  </si>
  <si>
    <t>สีดา</t>
  </si>
  <si>
    <t xml:space="preserve"> (นน.  6.13 kg./m.)</t>
  </si>
  <si>
    <t xml:space="preserve"> (นน.  5.50 kg./m.)</t>
  </si>
  <si>
    <t xml:space="preserve"> (นน. 3.25 kg./m.)</t>
  </si>
  <si>
    <t xml:space="preserve">                                                                                                                  (นายอรรถกร  ล้อมในเมือง) </t>
  </si>
  <si>
    <t>งานสถาปัตยกรรม    (ต่อ)</t>
  </si>
  <si>
    <t>2.9.2.</t>
  </si>
  <si>
    <t>2.9.3.</t>
  </si>
  <si>
    <t>งานระบบสุขาภิบาลและดับเพลิงในอาคาร  (ต่อ)</t>
  </si>
  <si>
    <t>DOS / SATS</t>
  </si>
  <si>
    <t>ค่างานส่วนที่  4</t>
  </si>
  <si>
    <t>D</t>
  </si>
  <si>
    <t>ค่างานส่วนที่  5</t>
  </si>
  <si>
    <t>พื้นที่</t>
  </si>
  <si>
    <r>
      <t>%</t>
    </r>
    <r>
      <rPr>
        <b/>
        <sz val="14"/>
        <rFont val="AngsanaUPC"/>
        <family val="1"/>
      </rPr>
      <t> </t>
    </r>
  </si>
  <si>
    <t>23,546.03 </t>
  </si>
  <si>
    <t>23,013.09 </t>
  </si>
  <si>
    <t>21,154.21 </t>
  </si>
  <si>
    <t> สายไฟฟ้า VAF สายแบนแกนคู่ แรงดัน 300 โวลท์ ขนาด 2 x 2.5 ตร.มม. ยาว 100 เมตร ตราบางกอกเคเบิล</t>
  </si>
  <si>
    <t xml:space="preserve">33.18   </t>
  </si>
  <si>
    <t xml:space="preserve">859.81   </t>
  </si>
  <si>
    <t xml:space="preserve">969.16   </t>
  </si>
  <si>
    <t xml:space="preserve">1,259.81   </t>
  </si>
  <si>
    <t xml:space="preserve">1,210.28   </t>
  </si>
  <si>
    <t xml:space="preserve">1,149.53   </t>
  </si>
  <si>
    <t>บช.ค่าแรง</t>
  </si>
  <si>
    <t>"</t>
  </si>
  <si>
    <t xml:space="preserve"> - งานคอนกรีตหยาบ  (Strength 180 Ksc.)</t>
  </si>
  <si>
    <t xml:space="preserve"> - งานคอนกรีตโครงสร้าง  (Strength 240 Ksc.)</t>
  </si>
  <si>
    <t xml:space="preserve">                        ผู้อำนวยการกองช่าง </t>
  </si>
  <si>
    <t xml:space="preserve"> (ตามแบบที่เทศบาลตำบลโพธิ์กลางกำหนด)</t>
  </si>
  <si>
    <t>ตรวจทาน ........................................................................................</t>
  </si>
  <si>
    <t xml:space="preserve">                     </t>
  </si>
  <si>
    <t xml:space="preserve">(นายสิทธิพร  เปล่งงูเหลือม) </t>
  </si>
  <si>
    <t xml:space="preserve">ฝ่ายแบบแผนและก่อสร้าง  งานวิศวกรรม  กองช่าง  เทศบาลตำบลโพธิ์กลาง  </t>
  </si>
  <si>
    <t>(นายอรรถกร  ล้อมในเมือง)   ผู้อำนวยการกองช่าง</t>
  </si>
  <si>
    <t>(ลงชื่อ)............................................................ผู้ตรวจทาน</t>
  </si>
  <si>
    <t xml:space="preserve"> (นายสิทธิพร  เปล่งงูเหลือม)</t>
  </si>
  <si>
    <t xml:space="preserve">                       </t>
  </si>
  <si>
    <t>(นายสิทธิพร  เปล่งงูเหลือม)</t>
  </si>
  <si>
    <t>หัวหน้าฝ่ายการโยธา</t>
  </si>
  <si>
    <t>กว้าง</t>
  </si>
  <si>
    <t>ยาว</t>
  </si>
  <si>
    <t>หนา</t>
  </si>
  <si>
    <t>งานพื้น S1</t>
  </si>
  <si>
    <t>จุด 1</t>
  </si>
  <si>
    <t>จุด 2</t>
  </si>
  <si>
    <t>รวม =</t>
  </si>
  <si>
    <t>ลบ.ฟ.</t>
  </si>
  <si>
    <t xml:space="preserve"> (นน. 3.34 kg./m.)</t>
  </si>
  <si>
    <t xml:space="preserve"> - เชิงชายไม้สังเคราะห์ รุ่น ทู อิน วัน (Two in One)</t>
  </si>
  <si>
    <t>รวมลวดเชื่อม</t>
  </si>
  <si>
    <t xml:space="preserve"> - เหล็กตะแกรงไวร์เมช 0.20 x 0.20 ม. หนา 4.0 มม.</t>
  </si>
  <si>
    <t>เหล็ก C</t>
  </si>
  <si>
    <t>พื้นที่ทาสี/ท่อน (1 ท่อนยาว 6.00 ม.)</t>
  </si>
  <si>
    <t>ยาว/ท่อน</t>
  </si>
  <si>
    <t xml:space="preserve"> =</t>
  </si>
  <si>
    <t xml:space="preserve"> หรือ =ROUND(((((14.2/0.76)*30)*2)+((14.2/0.76)*3)+(14.2*8)),2)</t>
  </si>
  <si>
    <t>http://www.onestockhome.com/hbeam.htm</t>
  </si>
  <si>
    <t>ราคา สพฐ. 59</t>
  </si>
  <si>
    <t>ราคา สพฐ. 58-59</t>
  </si>
  <si>
    <t>http://www.onestockhome.com/Default.aspx?pageid=194</t>
  </si>
  <si>
    <t>เฮชบีม H-Beam ราคา 9,760.97 บ./ท่อน (6.00 ม.) นน. 72.4 กก./ม.</t>
  </si>
  <si>
    <t>อุปกรณ์ครบชุด</t>
  </si>
  <si>
    <t xml:space="preserve"> - งานเทเอ็น คสล. </t>
  </si>
  <si>
    <t xml:space="preserve"> - งานคอนกรีตทับหน้า  (Strength 210 Ksc.)</t>
  </si>
  <si>
    <t xml:space="preserve"> =ROUND(((4+1.1+1.1+4+(4-0.5)+4+4+1.1+4)*2.65),2)</t>
  </si>
  <si>
    <t>บ./ท่อน 6.00 ม.</t>
  </si>
  <si>
    <t>นน</t>
  </si>
  <si>
    <t>รวมค่าแรง</t>
  </si>
  <si>
    <t>เมตร.</t>
  </si>
  <si>
    <t>รวมงานจับเซี้ยม</t>
  </si>
  <si>
    <t>งานผิวพื้นปูด้วยวัสดุแผ่นชนิดต่างๆยึดด้วยปูนทราย</t>
  </si>
  <si>
    <t>งานประตูคาวบอย</t>
  </si>
  <si>
    <t>งานประตู</t>
  </si>
  <si>
    <t xml:space="preserve"> - โถปัสสาวะชาย รุ่น BARON (C3080) สีขาว</t>
  </si>
  <si>
    <t xml:space="preserve"> - ขาตั้งอ่างล้างหน้า รุ่น ยูนิเวอร์แซล  (C420) พร้อมอุปกรณ์ครบชุด </t>
  </si>
  <si>
    <t xml:space="preserve"> - ที่ใส่ม้วนกระดาษชำระ รุ่น STANDARD (C815) สีขาว</t>
  </si>
  <si>
    <t xml:space="preserve"> - ที่วางสบู่  รุ่น STANDARD (C805) สีขาว</t>
  </si>
  <si>
    <t xml:space="preserve"> - ราวพาดผ้า รุ่น STANDARD (C812) สีขาว</t>
  </si>
  <si>
    <t xml:space="preserve"> - กระจกเงา PREMA ขนาดไม่น้อยกว่า 0.60x1.20 ม.</t>
  </si>
  <si>
    <t xml:space="preserve"> - ก๊อกน้ำ รุ่น PM180A(HM) ชนิดโครเมี่ยม</t>
  </si>
  <si>
    <t xml:space="preserve"> - ฝักบัวอาบน้ำ รุ่น P98(HM) พร้อมสาย</t>
  </si>
  <si>
    <t xml:space="preserve"> - วาล์วเปิด-ปิดน้ำ รุ่น ECHO PM181A(HM)</t>
  </si>
  <si>
    <t xml:space="preserve"> - สายฉีดชำระ รุ่น PM601N#WH(HM)</t>
  </si>
  <si>
    <t xml:space="preserve"> - ตะแกรงกันกลิ่น ขนาด 2"  รุ่น PM640ZIP(HM)</t>
  </si>
  <si>
    <t xml:space="preserve"> - อ่างล้างหน้า รุ่น WENDY  (C014) พร้อมอุปกรณ์ครบชุด </t>
  </si>
  <si>
    <t xml:space="preserve"> - งานทาสีน้ำมัน</t>
  </si>
  <si>
    <t xml:space="preserve"> - ถังบำบัดน้ำเสียสำเร็จรูป ขนาดความจุ 1,600 ลิตร ของ </t>
  </si>
  <si>
    <t>3.6.1</t>
  </si>
  <si>
    <t>3.6.2</t>
  </si>
  <si>
    <t>แผงควบคุมไฟฟ้า</t>
  </si>
  <si>
    <t xml:space="preserve"> - ปลั๊กไฟ 2 ช่องแบบมีขั้วสายดิน</t>
  </si>
  <si>
    <t>4.2.1</t>
  </si>
  <si>
    <t>4.2.2</t>
  </si>
  <si>
    <t>4.2.3</t>
  </si>
  <si>
    <t xml:space="preserve"> - ชุดโคมไฟหลอดฟลูออเรสเซนต์ 32 W. พร้อมทรงกลม </t>
  </si>
  <si>
    <t xml:space="preserve"> - ชุดหลอดดาวน์ไลท์ 4" นิ้ว</t>
  </si>
  <si>
    <t xml:space="preserve"> - ชุดโคมไฟกิ่ง</t>
  </si>
  <si>
    <t xml:space="preserve"> - งานเดินสายไฟฟ้าเดินภายในอาคาร VAF สายแบนแกน</t>
  </si>
  <si>
    <t>คู่  ขนาด  2 x 1.5 ตร.มม. (แบบร้อยท่อ PVC. ฝังผนัง)</t>
  </si>
  <si>
    <t>งานเบ็ดเตล็ดอื่นๆ</t>
  </si>
  <si>
    <t>ตัวอย่างการคํานวณหาค่า FACTOR F สําหรับงานก่อสร้าง อาคารแห่งหนึ่ง</t>
  </si>
  <si>
    <t xml:space="preserve">ซึ่งมีมูลค่าวัสดุและแรงงาน(ค่างานส่วนที่ 1) = </t>
  </si>
  <si>
    <t xml:space="preserve">A = ค่าวัสดุและแรงงานต้นทุน </t>
  </si>
  <si>
    <t>B = ค่างานตัวต่ํากว่าต้นทุน</t>
  </si>
  <si>
    <t>C = ค่างานตัวสูงกว่าต้นทุน</t>
  </si>
  <si>
    <t>D = Factor F ของค่างานตัวต่ํากว่าต้นทุน</t>
  </si>
  <si>
    <t>E = Factor F ของค่างานตัวสูงกว่าต้นทุน</t>
  </si>
  <si>
    <t>=</t>
  </si>
  <si>
    <t>( 2,000,000 - 1,000,000 )</t>
  </si>
  <si>
    <t>( C - B )</t>
  </si>
  <si>
    <t xml:space="preserve">สูตรการหาค่า Factor F = </t>
  </si>
  <si>
    <t>D - [ ( D-E ) x ( A-B ) ]</t>
  </si>
  <si>
    <t>ตร.ม./ท่อน</t>
  </si>
  <si>
    <t xml:space="preserve"> - ท่อระบายน้ำทิ้งอ่างล้างหน้า รุ่น PM688(HM)</t>
  </si>
  <si>
    <t xml:space="preserve"> - สะดืออ่างล้างหน้า รุ่น PM403(HM)</t>
  </si>
  <si>
    <t xml:space="preserve"> - สายน้ำดีอ่างล้างหน้า รุ่น P330L14#WH(HM)</t>
  </si>
  <si>
    <t>รวมค่าแรงดินระบบ</t>
  </si>
  <si>
    <t>และค่าแรง</t>
  </si>
  <si>
    <t>รวมค่าวัสดุ + ค่าแรง งานโครงสร้างทั้งสิ้น</t>
  </si>
  <si>
    <t>รวมค่าวัสดุ + ค่าแรง งานสถาปัตยกรรม (ยกยอดไป)</t>
  </si>
  <si>
    <t>รวมค่าวัสดุ + ค่าแรง งานโครงสร้าง (ยกยอดไป)</t>
  </si>
  <si>
    <t>รวมค่าวัสดุ + ค่าแรง งานโครงสร้าง (ยกยอดมา)</t>
  </si>
  <si>
    <t>รวมค่าวัสดุ + ค่าแรง งานสถาปัตยกรรม (ยกยอดมา)</t>
  </si>
  <si>
    <t>รวมค่าวัสดุ + ค่าแรง งานสถาปัตยกรรม  (ยกยอดมา)</t>
  </si>
  <si>
    <t>รวมค่าวัสดุ + ค่าแรง งานระบบสุขาภิบาลและดับเพลิงในอาคาร (ยกยอดไป)</t>
  </si>
  <si>
    <t>รวมค่าวัสดุ + ค่าแรง งานระบบสุขาภิบาลและดับเพลิงในอาคาร  (ยกยอดมา)</t>
  </si>
  <si>
    <t>รวมค่าวัสดุ + ค่าแรง งานระบบไฟฟ้าและสื่อสารในอาคาร (ยกยอดมา)</t>
  </si>
  <si>
    <t>รวมค่าวัสดุ + ค่าแรง งานสถาปัตยกรรมทั้งสิ้น</t>
  </si>
  <si>
    <t>รวมค่าวัสดุ + ค่าแรง งานระบบสุขาภิบาลและดับเพลิงในอาคารทั้งสิ้น</t>
  </si>
  <si>
    <t>รวมค่าวัสดุ + ค่าแรง งานเบ็ดเตล็ดอื่นๆ ทั้งสิ้น</t>
  </si>
  <si>
    <t>รวมทั้งสิ้น =</t>
  </si>
  <si>
    <t>งานตกแต่งผิวผนัง (นอกจากงานฉาบปูน)</t>
  </si>
  <si>
    <t xml:space="preserve"> - งานผนังฉาบปูนเรียบ</t>
  </si>
  <si>
    <t xml:space="preserve"> - ราคาพาณิชย์จังหวัดนครราชสีมา</t>
  </si>
  <si>
    <t xml:space="preserve">         คณะกรรมการกำหนดราคากลาง  ได้พิจารณาแล้วเห็นว่าราคา และรายละเอียดการคำนวณราคากลางงานก่อสร้าง   (ค่างาน,ค่าครุภัณฑ์,Factor F)    มี</t>
  </si>
  <si>
    <t xml:space="preserve">                         หัวหน้าฝ่ายการโยธา</t>
  </si>
  <si>
    <t> คอนกรีตผสมเสร็จรูปลูกบาศก์ 180 กก./ตร.ซม. และ รูปทรงกระบอก 140กก./ตร.ซม. ตราซีแพค</t>
  </si>
  <si>
    <t> คอนกรีตผสมเสร็จรูปลูกบาศก์ 210 กก./ตร.ซม. และ รูปทรงกระบอก 180 กก./ตร.ซม. ตราซีแพค</t>
  </si>
  <si>
    <t> คอนกรีตผสมเสร็จรูปลูกบาศก์ 240 กก./ตร.ซม. และรูปทรงกระบอก 210 กก./ตร.ซม. ตราซีแพค</t>
  </si>
  <si>
    <t> คอนกรีตผสมเสร็จรูปลูกบาศก์ 280 กก./ตร.ซม. และ รูปทรงกระบอก 240 กก./ตร.ซม. ตราซีเแพค</t>
  </si>
  <si>
    <t> คอนกรีตผสมเสร็จรูปลูกบาศก์ 180 กก./ตร.ซม. และรูปทรงกระบอก 140 กก./ตร.ซม. ตรา TPI</t>
  </si>
  <si>
    <t> คอนกรีตผสมเสร็จรูปลูกบาศก์ 210 กก./ตร.ซม. และรูปทรงกระบอก 180 กก./ตร.ซม. ตรา TPI</t>
  </si>
  <si>
    <t> คอนกรีตผสมเสร็จรูปลูกบาศก์ 240 กก./ตร.ซม. และรูปทรงกระบอก 210 กก./ตร.ซม. ตรา TPI</t>
  </si>
  <si>
    <t> คอนกรีตผสมเสร็จรูปลูกบาศก์ 280 กก./ตร.ซม. และรูปทรงกระบอก 240 กก./ตร.ซม. ตรา TPI</t>
  </si>
  <si>
    <t> คอนกรีตผสมเสร็จรูปลูกบาศก์ 320 กก./ตร.ซม. และรูปทรงกระบอก 280 กก./ตร.ซม. ตรา TPI</t>
  </si>
  <si>
    <t> คอนกรีตผสมเสร็จรูปลูกบาศก์ 350 กก./ตร.ซม. และรูปทรงกระบอก 300 กก./ตร.ซม. ตรา TPI</t>
  </si>
  <si>
    <t> คอนกรีตผสมเสร็จรูปลูกบาศก์ 380 กก./ตร.ซม. และรูปทรงกระบอก 320 กก./ตร.ซม. ตรา TPI</t>
  </si>
  <si>
    <t> คอนกรีตผสมเสร็จรูปลูกบาศก์ 400 กก./ตร.ซม. และรูปทรงกระบอก 350 กก./ตร.ซม. ตรา TPI</t>
  </si>
  <si>
    <t> คอนกรีตบล็อกก่อผนัง ชนิดธรรมดา ขนาด 19 x 39 x 7 ซม.</t>
  </si>
  <si>
    <t>ก้อน</t>
  </si>
  <si>
    <t> คอนกรีตบล็อกก่อผนัง ชนิดกันฝน ขนาด 19 x 39 x 7 ซม.</t>
  </si>
  <si>
    <t> คอนกรีตบล็อกก่อผนังมวลเบา ขนาด 20 x 60x7.5 ซม. ตราคิวคอน</t>
  </si>
  <si>
    <t> อิฐมอญ ขนาด 7x 16 x 3.5 ซม.</t>
  </si>
  <si>
    <t> อิฐโปร่ง ชนิดมีรู 2 รู ขนาด 7x 16 x 3 ซม.</t>
  </si>
  <si>
    <t> อิฐหนา ขนาด 10.5x 22 x 6.5 ซม.</t>
  </si>
  <si>
    <t> เสาเข็มคอนกรีตอัดแรง รูปสี่เหลี่ยมตัน ขนาด 0.18 x 0.18 ม. ยาว 8.00 ม.</t>
  </si>
  <si>
    <t> เสาเข็มคอนกรีตอัดแรง รูปสี่เหลี่ยมตัน ขนาด 0.18 x 0.18 ม. ยาว 10.00 ม.</t>
  </si>
  <si>
    <t> เสาเข็มคอนกรีตอัดแรง รูปสี่เหลี่ยมตัน ขนาด 0.22 x 0.22 ม. ยาว 10.00 ม.</t>
  </si>
  <si>
    <t> เสาเข็มคอนกรีตอัดแรง รูปสี่เหลี่ยมตัน ขนาด 0.18 x 0.18 ม. ยาว 12.00 ม.</t>
  </si>
  <si>
    <t> เสาเข็มคอนกรีตอัดแรง รูปสี่เหลี่ยมตัน ขนาด 0.22 x 0.22 ม. ยาว 15.00 ม.</t>
  </si>
  <si>
    <t> เสาเข็มคอนกรีตอัดแรง รูปสี่เหลี่ยมตัน ขนาด 0.18 x 0.18 ม. ยาว 16.00 ม.</t>
  </si>
  <si>
    <t> เสาเข็มคอนกรีตอัดแรง รูปสี่เหลี่ยมตัน ขนาด 0.22 x 0.22 ม. ยาว 21.00 ม.</t>
  </si>
  <si>
    <t> เสาเข็มคอนกรีตอัดแรง รูปสี่เหลี่ยมตัน ขนาด 0.26 x 0.26 ม. ยาว 21.00 ม.</t>
  </si>
  <si>
    <t> เสาเข็มคอนกรีตอัดแรง รูปสี่เหลี่ยมตัน ขนาด 0.30 x 0.30 ม. ยาว 21.00 ม.</t>
  </si>
  <si>
    <t> เสาเข็มคอนกรีตอัดแรง รูปสี่เหลี่ยมตัน ขนาด 0.35 x 0.35 ม. ยาว 21.00 ม.</t>
  </si>
  <si>
    <t> เสาเข็มคอนกรีตอัดแรง รูปสี่เหลี่ยมตัน ขนาด 0.40 x 0.40 ม. ยาว 21.00 ม.</t>
  </si>
  <si>
    <t> เสารั้วคอนกรีตเสริมเหล็ก แบบสี่เหลี่ยม ขนาด 4" x 4" ยาว 2.50 ม.</t>
  </si>
  <si>
    <t> เสารั้วคอนกรีตเสริมเหล็ก แบบสี่เหลี่ยม ขนาด 4" x 4" ยาว 3.00 ม.</t>
  </si>
  <si>
    <t> เหล็กเส้นกลมผิวเรียบ SR.24 ยาว 10 เมตร ศก. 6 มม.</t>
  </si>
  <si>
    <t>ตัน</t>
  </si>
  <si>
    <t> เหล็กเส้นกลมผิวเรียบ SR.24 ยาว 10 เมตร ศก. 9 มม.</t>
  </si>
  <si>
    <t> เหล็กเส้นกลมผิวเรียบ SR.24 ยาว 10 เมตร ศก. 12 มม.</t>
  </si>
  <si>
    <t> เหล็กเส้นกลมผิวเรียบ SR.24 ยาว 10 เมตร ศก. 15 มม.</t>
  </si>
  <si>
    <t> เหล็กเส้นกลมผิวเรียบ SR.24 ยาว 10 เมตร ศก. 19 มม.</t>
  </si>
  <si>
    <t> เหล็กเส้นกลมผิวข้ออ้อย SD.40 ยาว 10 เมตร ศก. 12 มม.</t>
  </si>
  <si>
    <t> เหล็กเส้นกลมผิวข้ออ้อย SD.40 ยาว 10 เมตร ศก. 16 มม.</t>
  </si>
  <si>
    <t> เหล็กเส้นกลมผิวข้ออ้อย SD.40 ยาว 10 เมตร ศก. 20 มม.</t>
  </si>
  <si>
    <t> เหล็กเส้นกลมผิวข้ออ้อย SD.40 ยาว 10 เมตร ศก. 25 มม.</t>
  </si>
  <si>
    <t> ลวดผูกเหล็ก ศก. 1.25 มม. (เบอร์ 18)</t>
  </si>
  <si>
    <t> เหล็กฉาก หนา 4 มม. ยาว 6 เมตร ขนาด 40 x 40 มม. น้ำหนัก 14.5 กก.</t>
  </si>
  <si>
    <t> เหล็กฉาก หนา 4 มม. ยาว 6 เมตร ขนาด 50 x 50 มม. น้ำหนัก 18.4 กก.</t>
  </si>
  <si>
    <t> เหล็กฉาก หนา 6 มม. ยาว 6 เมตร ขนาด 50 x 50 มม. น้ำหนัก 26.8 กก.</t>
  </si>
  <si>
    <t> เหล็กฉาก หนา 6 มม. ยาว 6 เมตร ขนาด 65 x 65 มม. น้ำหนัก 35.5 กก.</t>
  </si>
  <si>
    <t> เหล็กฉาก หนา 6 มม. ยาว 6 เมตร ขนาด 75 x 75 มม. น้ำหนัก 41.1 กก.</t>
  </si>
  <si>
    <t> เหล็กฉาก หนา 10 มม. ยาว 6 เมตร ขนาด 100 x 100 มม. น้ำหนัก 89.2 กก.</t>
  </si>
  <si>
    <t> เหล็กตัวซี (Light Lip Channel Steel) หนา 2.3 มม. ยาว 6 เมตร ขนาด 75 x 45 x 15 มม. น้ำหนัก 21 กก./ท่อน</t>
  </si>
  <si>
    <t> เหล็กตัวซี (Light Lip Channel Steel) หนา 3.2 มม. ยาว 6 เมตร ขนาด 75 x 45 x 15 มม. น้ำหนัก 26.0 กก.</t>
  </si>
  <si>
    <t> เหล็กตัวซี (Light Lip Channel Steel) หนา 2.3 มม. ยาว 6 เมตร ขนาด 100 x 50 x 20 มม. น้ำหนัก 23.5 กก.</t>
  </si>
  <si>
    <t> เหล็กตัวซี (Light Lip Channel Steel) หนา 3.2 มม. ยาว 6 เมตร ขนาด 100 x 50 x 20 มม. น้ำหนัก 34.0 กก.</t>
  </si>
  <si>
    <t> เหล็กตัวซี (Light Lip Channel Steel) หนา 2.3 มม. ยาว 6 เมตร ขนาด 125 x 50 x 20 มม. น้ำหนัก 25.5 กก.</t>
  </si>
  <si>
    <t> เหล็กตัวซี (Light Lip Channel Steel) หนา 3.2 มม. ยาว 6 เมตร ขนาด 125 x 50 x 20 มม. น้ำหนัก 36.5 กก.</t>
  </si>
  <si>
    <t> ท่อเหล็กกลวงสี่เหลี่ยมจัตุรัส หนา 2.0 มม. ขนาด 1 1/2" x 1 1/2" ยาว 6 เมตร</t>
  </si>
  <si>
    <t> ท่อเหล็กกลวงสี่เหลี่ยมจัตุรัส หนา 2.0 มม. ขนาด 2" x 2" ยาว 6 เมตร</t>
  </si>
  <si>
    <t> ข้อต่อตรงเหล็ก ศก. 1/2 นิ้ว</t>
  </si>
  <si>
    <t> ข้อต่อตรงเหล็ก ศก. 3/4 นิ้ว</t>
  </si>
  <si>
    <t> ข้อต่อตรงเหล็ก ศก. 1 นิ้ว</t>
  </si>
  <si>
    <t> ข้อต่องอเหล็ก 90 องศา ศก. 1/2 นิ้ว</t>
  </si>
  <si>
    <t> ข้อต่องอเหล็ก 90 องศา ศก. 3/4 นิ้ว</t>
  </si>
  <si>
    <t> ข้อต่องอเหล็ก 90 องศา ศก. 1 นิ้ว</t>
  </si>
  <si>
    <t> สามทาง 90 องศาเหล็กเคลือบสังกะสี ศก. 1/2 นิ้ว</t>
  </si>
  <si>
    <t> สามทาง 90 องศาเหล็กเคลือบสังกะสี ศก. 3/4 นิ้ว</t>
  </si>
  <si>
    <t> สามทาง 90 องศาเหล็กเคลือบสังกะสี ศก. 1 นิ้ว</t>
  </si>
  <si>
    <t> ท่อ พีวีซี แข็ง ท่อประปา ชนิดปลายธรรมดา ชั้น 8.5 ยาว 4 เมตร เส้นผ่านศูนย์กลาง 1/2" ตราท่อน้ำไทย</t>
  </si>
  <si>
    <t> ท่อ พีวีซี แข็ง ท่อประปา ชนิดปลายธรรมดา ชั้น 8.5 ยาว 4 เมตร เส้นผ่านศูนย์กลาง 3/4" ตราท่อน้ำไทย</t>
  </si>
  <si>
    <t> ท่อ พีวีซี แข็ง ท่อประปา ชนิดปลายธรรมดา ชั้น 8.5 ยาว 4 เมตร เส้นผ่านศูนย์กลาง 1" ตราท่อน้ำไทย</t>
  </si>
  <si>
    <t> ท่อ พีวีซี แข็ง ท่อประปา ชนิดปลายธรรมดา ชั้น 8.5 ยาว 4 เมตร เส้นผ่านศูนย์กลาง 1 1/4" ตราท่อน้ำไทย</t>
  </si>
  <si>
    <t> ท่อ พีวีซี แข็ง ท่อประปา ชนิดปลายธรรมดา ชั้น 8.5 ยาว 4 เมตร เส้นผ่านศูนย์กลาง 1 1/2" ตราท่อน้ำไทย</t>
  </si>
  <si>
    <t> ท่อ พีวีซี แข็ง ท่อประปา ชนิดปลายธรรมดา ชั้น 8.5 ยาว 4 เมตร เส้นผ่านศูนย์กลาง 2" ตราท่อน้ำไทย</t>
  </si>
  <si>
    <t> ท่อ พีวีซี แข็ง ท่อประปา ชนิดปลายธรรมดา ชั้น 8.5 ยาว 4 เมตร เส้นผ่านศูนย์กลาง 2 1/2" ตราท่อน้ำไทย</t>
  </si>
  <si>
    <t> ท่อ พีวีซี แข็ง ท่อประปา ชนิดปลายธรรมดา ชั้น 8.5 ยาว 4 เมตร เส้นผ่านศูนย์กลาง 3" ตราท่อน้ำไทย</t>
  </si>
  <si>
    <t> ท่อ พีวีซี แข็ง ท่อประปา ชนิดปลายธรรมดา ชั้น 8.5 ยาว 4 เมตร เส้นผ่านศูนย์กลาง 4" ตราท่อน้ำไทย</t>
  </si>
  <si>
    <t> ท่อ พีวีซี แข็ง ท่อประปา ชนิดปลายธรรมดา ชั้น 8.5 ยาว 4 เมตร เส้นผ่านศูนย์กลาง 5" ตราท่อน้ำไทย</t>
  </si>
  <si>
    <t> ท่อ พีวีซี แข็ง ท่อประปา ชนิดปลายธรรมดา ชั้น 8.5 ยาว 4 เมตร เส้นผ่านศูนย์กลาง 6" ตราท่อน้ำไทย</t>
  </si>
  <si>
    <t> ท่อ พีวีซี แข็ง ท่อประปา ชนิดปลายธรรมดา ชั้น 8.5 ยาว 4 เมตร เส้นผ่านศูนย์กลาง 8" ตราท่อน้ำไทย</t>
  </si>
  <si>
    <t> ท่อ พีวีซี แข็ง ท่อประปา ชนิดปลายธรรมดา ชั้น 8.5 ยาว 4 เมตร เส้นผ่านศูนย์กลาง 10" ตราท่อน้ำไทย</t>
  </si>
  <si>
    <t> ท่อ พีวีซี แข็ง ท่อประปา ชนิดปลายธรรมดา ชั้น 8.5 ยาว 4 เมตร เส้นผ่านศูนย์กลาง 12" ตราท่อน้ำไทย</t>
  </si>
  <si>
    <t> ท่อ พีวีซี แข็ง ท่อประปา ชนิดปลายธรรมดา ชั้น 13.5 ยาว 4 เมตร เส้นผ่านศูนย์กลาง 1/2" ตราท่อน้ำไทย</t>
  </si>
  <si>
    <t> ท่อ พีวีซี แข็ง ท่อประปา ชนิดปลายธรรมดา ชั้น 13.5 ยาว 4 เมตร เส้นผ่านศูนย์กลาง 3/4" ตราท่อน้ำไทย</t>
  </si>
  <si>
    <t> ท่อ พีวีซี แข็ง ท่อประปา ชนิดปลายธรรมดา ชั้น 13.5 ยาว 4 เมตร เส้นผ่านศูนย์กลาง 1" ตราท่อน้ำไทย</t>
  </si>
  <si>
    <t> ท่อ พีวีซี แข็ง ท่อประปา ชนิดปลายธรรมดา ชั้น 13.5 ยาว 4 เมตร เส้นผ่านศูนย์กลาง 1 1/4" ตราท่อน้ำไทย</t>
  </si>
  <si>
    <t> ท่อ พีวีซี แข็ง ท่อประปา ชนิดปลายธรรมดา ชั้น 13.5 ยาว 4 เมตร เส้นผ่านศูนย์กลาง 1 1/2" ตราท่อน้ำไทย</t>
  </si>
  <si>
    <t> ท่อ พีวีซี แข็ง ท่อประปา ชนิดปลายธรรมดา ชั้น 13.5 ยาว 4 เมตร เส้นผ่านศูนย์กลาง 2" ตราท่อน้ำไทย</t>
  </si>
  <si>
    <t> ท่อ พีวีซี แข็ง ท่อประปา ชนิดปลายธรรมดา ชั้น 13.5 ยาว 4 เมตร เส้นผ่านศูนย์กลาง 2 1/2" ตราท่อน้ำไทย</t>
  </si>
  <si>
    <t> ท่อ พีวีซี แข็ง ท่อประปา ชนิดปลายธรรมดา ชั้น 13.5 ยาว 4 เมตร เส้นผ่านศูนย์กลาง 3" ตราท่อน้ำไทย</t>
  </si>
  <si>
    <t> ท่อ พีวีซี แข็ง ท่อประปา ชนิดปลายธรรมดา ชั้น 13.5 ยาว 4 เมตร เส้นผ่านศูนย์กลาง 4" ตราท่อน้ำไทย</t>
  </si>
  <si>
    <t> ท่อ พีวีซี แข็ง ท่อประปา ชนิดปลายธรรมดา ชั้น 13.5 ยาว 4 เมตร เส้นผ่านศูนย์กลาง 5" ตราท่อน้ำไทย</t>
  </si>
  <si>
    <t> ท่อ พีวีซี แข็ง ท่อประปา ชนิดปลายธรรมดา ชั้น 13.5 ยาว 4 เมตร เส้นผ่านศูนย์กลาง 6" ตราท่อน้ำไทย</t>
  </si>
  <si>
    <t> ท่อ พีวีซี แข็ง ท่อประปา ชนิดปลายธรรมดา ชั้น 13.5 ยาว 4 เมตร เส้นผ่านศูนย์กลาง 8" ตราท่อน้ำไทย</t>
  </si>
  <si>
    <t> ท่อ พีวีซี แข็ง ท่อประปา ชนิดปลายธรรมดา ชั้น 13.5 ยาว 4 เมตร เส้นผ่านศูนย์กลาง 10" ตราท่อน้ำไทย</t>
  </si>
  <si>
    <t> ท่อ พีวีซี แข็ง ท่อประปา ชนิดปลายธรรมดา ชั้น 13.5 ยาว 4 เมตร เส้นผ่านศูนย์กลาง 14" ตราท่อน้ำไทย</t>
  </si>
  <si>
    <t> ข้อต่อท่อ พีวีซี ตรง สำหรับใช้กับท่อรับแรงดัน เส้นผ่านศูนย์กลาง 1/2" ตราท่อน้ำไทย</t>
  </si>
  <si>
    <t> ข้อต่อท่อ พีวีซี ตรง สำหรับใช้กับท่อรับแรงดัน เส้นผ่านศูนย์กลาง 3/4" ตราท่อน้ำไทย</t>
  </si>
  <si>
    <t> ข้อต่อท่อ พีวีซี ตรง สำหรับใช้กับท่อรับแรงดัน เส้นผ่านศูนย์กลาง 1" ตราท่อน้ำไทย</t>
  </si>
  <si>
    <t> ข้อต่อท่อ พีวีซี ตรง สำหรับใช้กับท่อรับแรงดัน เส้นผ่านศูนย์กลาง 1 1/4" ตราท่อน้ำไทย</t>
  </si>
  <si>
    <t> ข้อต่อท่อ พีวีซี ตรง สำหรับใช้กับท่อรับแรงดัน เส้นผ่านศูนย์กลาง 1 1/2" ตราท่อน้ำไทย</t>
  </si>
  <si>
    <t> ข้อต่อท่อ พีวีซี ตรง สำหรับใช้กับท่อรับแรงดัน เส้นผ่านศูนย์กลาง 2" ตราท่อน้ำไทย</t>
  </si>
  <si>
    <t> ข้อต่อท่อ พีวีซี ตรง สำหรับใช้กับท่อรับแรงดัน เส้นผ่านศูนย์กลาง 2 1/2" ตราท่อน้ำไทย</t>
  </si>
  <si>
    <t> ข้อต่อท่อ พีวีซี ตรง สำหรับใช้กับท่อรับแรงดัน เส้นผ่านศูนย์กลาง 3" ตราท่อน้ำไทย</t>
  </si>
  <si>
    <t> ข้อต่อท่อ พีวีซี ตรง สำหรับใช้กับท่อรับแรงดัน เส้นผ่านศูนย์กลาง 4" ตราท่อน้ำไทย</t>
  </si>
  <si>
    <t> ข้อต่อท่อ พีวีซี ข้องอ 90 องศา สำหรับใช้กับท่อรับแรงดัน เส้นผ่านศูนย์กลาง 1/2" ตราท่อน้ำไทย</t>
  </si>
  <si>
    <t> ข้อต่อท่อ พีวีซี ข้องอ 90 องศา สำหรับใช้กับท่อรับแรงดัน เส้นผ่านศูนย์กลาง 3/4" ตราท่อน้ำไทย</t>
  </si>
  <si>
    <t> ข้อต่อท่อ พีวีซี ข้องอ 90 องศา สำหรับใช้กับท่อรับแรงดัน เส้นผ่านศูนย์กลาง 1" ตราท่อน้ำไทย</t>
  </si>
  <si>
    <t> ข้อต่อท่อ พีวีซี ข้องอ 90 องศา สำหรับใช้กับท่อรับแรงดัน เส้นผ่านศูนย์กลาง 1 1/4" ตราท่อน้ำไทย</t>
  </si>
  <si>
    <t> ข้อต่อท่อ พีวีซี ข้องอ 90 องศา สำหรับใช้กับท่อรับแรงดัน เส้นผ่านศูนย์กลาง 1 1/2" ตราท่อน้ำไทย</t>
  </si>
  <si>
    <t> ข้อต่อท่อ พีวีซี ข้องอ 90 องศา สำหรับใช้กับท่อรับแรงดัน เส้นผ่านศูนย์กลาง 2" ตราท่อน้ำไทย</t>
  </si>
  <si>
    <t> ข้อต่อท่อ พีวีซี ข้องอ 90 องศา สำหรับใช้กับท่อรับแรงดัน เส้นผ่านศูนย์กลาง 2 1/2" ตราท่อน้ำไทย</t>
  </si>
  <si>
    <t> ข้อต่อท่อ พีวีซี ข้องอ 90 องศา สำหรับใช้กับท่อรับแรงดัน เส้นผ่านศูนย์กลาง 3" ตราท่อน้ำไทย</t>
  </si>
  <si>
    <t> ข้อต่อท่อ พีวีซี ข้องอ 90 องศา สำหรับใช้กับท่อรับแรงดัน เส้นผ่านศูนย์กลาง 4" ตราท่อน้ำไทย</t>
  </si>
  <si>
    <t> ข้อต่อท่อ พีวีซี สามทาง 90 องศา สำหรับใช้กับท่อรับแรงดัน เส้นผ่าศูนย์กลาง 1 1/4" ตราท่อน้ำไทย</t>
  </si>
  <si>
    <t> ข้อต่อท่อ พีวีซี สามทาง 90 องศา สำหรับใช้กับท่อรับแรงดัน เส้นผ่าศูนย์กลาง 1 1/2" ตราท่อน้ำไทย</t>
  </si>
  <si>
    <t> ข้อต่อท่อ พีวีซี สามทาง 90 องศา สำหรับใช้กับท่อรับแรงดัน เส้นผ่าศูนย์กลาง 2" ตราท่อน้ำไทย</t>
  </si>
  <si>
    <t> ข้อต่อท่อ พีวีซี สามทาง 90 องศา สำหรับใช้กับท่อรับแรงดัน เส้นผ่าศูนย์กลาง 2 1/2" ตราท่อน้ำไทย</t>
  </si>
  <si>
    <t> ข้อต่อท่อ พีวีซี สามทาง 90 องศา สำหรับใช้กับท่อรับแรงดัน เส้นผ่าศูนย์กลาง 3" ตราท่อน้ำไทย</t>
  </si>
  <si>
    <t> ข้อต่อท่อ พีวีซี สามทาง 90 องศา สำหรับใช้กับท่อรับแรงดัน เส้นผ่าศูนย์กลาง 4" ตราท่อน้ำไทย</t>
  </si>
  <si>
    <t> ท่อระบายน้ำคอนกรีตไม่เสริมเหล็ก ปากลิ้นราง ยาว 1 เมตร ศก. 0.30 ม.</t>
  </si>
  <si>
    <t> ท่อระบายน้ำคอนกรีตไม่เสริมเหล็ก ปากลิ้นราง ยาว 1 เมตร ศก. 0.40 ม.</t>
  </si>
  <si>
    <t> ท่อระบายน้ำคอนกรีตไม่เสริมเหล็ก ปากลิ้นราง ยาว 1 เมตร ศก. 0.50 ม.</t>
  </si>
  <si>
    <t> ท่อระบายน้ำคอนกรีตไม่เสริมเหล็ก ปากลิ้นราง ยาว 1 เมตร ศก. 0.60 ม.</t>
  </si>
  <si>
    <t> ท่อระบายน้ำคอนกรีตไม่เสริมเหล็ก ปากลิ้นราง ยาว 1 เมตร ศก. 0.80 ม.</t>
  </si>
  <si>
    <t> ท่อระบายน้ำคอนกรีตไม่เสริมเหล็ก ปากลิ้นราง ยาว 1 เมตร ศก. 1.00 ม.</t>
  </si>
  <si>
    <t> ท่อระบายน้ำคอนกรีตเสริมเหล็ก ปากลิ้นราง ชั้น 3 ยาว 1 เมตร ศก. 0.30 ม.</t>
  </si>
  <si>
    <t> ท่อระบายน้ำคอนกรีตเสริมเหล็ก ปากลิ้นราง ชั้น 3 ยาว 1 เมตร ศก. 0.40 ม.</t>
  </si>
  <si>
    <t> ท่อระบายน้ำคอนกรีตเสริมเหล็ก ปากลิ้นราง ชั้น 3 ยาว 1 เมตร ศก. 0.50 ม.</t>
  </si>
  <si>
    <t> ท่อระบายน้ำคอนกรีตเสริมเหล็ก ปากลิ้นราง ชั้น 3 ยาว 1 เมตร ศก. 0.60 ม.</t>
  </si>
  <si>
    <t> ท่อระบายน้ำคอนกรีตเสริมเหล็ก ปากลิ้นราง ชั้น 3 ยาว 1 เมตร ศก. 0.80 ม.</t>
  </si>
  <si>
    <t> ท่อระบายน้ำคอนกรีตเสริมเหล็ก ปากลิ้นราง ชั้น 3 ยาว 1 เมตร ศก. 1.00 ม .</t>
  </si>
  <si>
    <t> ท่อระบายน้ำคอนกรีตเสริมเหล็ก ปากลิ้นราง ชั้น 3 ยาว 1 เมตร ศก. 1.20 ม.</t>
  </si>
  <si>
    <t> ท่อระบายน้ำคอนกรีตเสริมเหล็ก ปากลิ้นราง ชั้น 3 ยาว 1 เมตร ศก. 1.50 ม.</t>
  </si>
  <si>
    <t> ท่อระบายน้ำคอนกรีตเสริมเหล็ก ปากลิ้นราง ชั้น 2 ยาว 1 เมตร ศก. 0.30 ม.</t>
  </si>
  <si>
    <t> ท่อระบายน้ำคอนกรีตเสริมเหล็ก ปากลิ้นราง ชั้น 2 ยาว 1 เมตร ศก. 0.40 ม.</t>
  </si>
  <si>
    <t> ท่อระบายน้ำคอนกรีตเสริมเหล็ก ปากลิ้นราง ชั้น 2 ยาว 1 เมตร ศก. 0.50 ม.</t>
  </si>
  <si>
    <t> ท่อระบายน้ำคอนกรีตเสริมเหล็ก ปากลิ้นราง ชั้น 2 ยาว 1 เมตร ศก. 0.60 ม.</t>
  </si>
  <si>
    <t> ท่อระบายน้ำคอนกรีตเสริมเหล็ก ปากลิ้นราง ชั้น 2 ยาว 1 เมตร ศก. 0.80 ม.</t>
  </si>
  <si>
    <t> ท่อระบายน้ำคอนกรีตเสริมเหล็ก ปากลิ้นราง ชั้น 2 ยาว 1 เมตร ศก. 1.00 ม.</t>
  </si>
  <si>
    <t> ท่อระบายน้ำคอนกรีตเสริมเหล็ก ปากลิ้นราง ชั้น 2 ยาว 1 เมตร ศก. 1.20 ม.</t>
  </si>
  <si>
    <t> ท่อระบายน้ำคอนกรีตเสริมเหล็ก ปากลิ้นราง ชั้น 2 ยาว 1 เมตร ศก. 1.50 ม.</t>
  </si>
  <si>
    <t> ท่อระบายน้ำซีเมนต์ใยหิน ยาว 4 เมตร ศก. 10 ซม.</t>
  </si>
  <si>
    <t> ท่อระบายน้ำซีเมนต์ใยหิน ยาว 4 เมตร ศก. 15 ซม.</t>
  </si>
  <si>
    <t> ท่อระบายน้ำซีเมนต์ใยหิน ยาว 4 เมตร ศก. 20 ซม.</t>
  </si>
  <si>
    <t> มุ้งลวดอลูมิเนียม ขนาดกว้าง 90 ซม ยาว 30 เมตร สีขาว</t>
  </si>
  <si>
    <t>ม้วน</t>
  </si>
  <si>
    <t> ลวดหนามเคลือบสังกะสี เบอร์ 15</t>
  </si>
  <si>
    <t> ลวดหนามเคลือบสังกะสี เบอร์ 14</t>
  </si>
  <si>
    <t> ลวดหนามเคลือบสังกะสี เบอร์ 12</t>
  </si>
  <si>
    <t> ลวดหนามเคลือบสังกะสี เบอร์ 18</t>
  </si>
  <si>
    <t> กระเบื้องคอนกรีตมุงหลังคา ซีแพคโมเนีย ขนาด 33 x 42 ซม. สีแดง เทา อิฐ น้ำตาล ตราช้าง</t>
  </si>
  <si>
    <t> ครอบสันโค้งกระเบื้องคอนกรีต สีแดง เทา อิฐ น้ำตาล ตราช้าง</t>
  </si>
  <si>
    <t> ครอบข้างปิดชายกระเบื้องคอนกรีต สีแดง เทา อิฐ น้ำตาล ตราช้าง</t>
  </si>
  <si>
    <t> ครอบโค้งปิดจั่วกระเบื้องคอนกรีต สีแดง เทา อิฐ น้ำตาล ตราช้าง</t>
  </si>
  <si>
    <t> เหล็กแผ่นเคลือบสังกะสี ไม่ชุบสี ลอนเล็ก-ใหญ่ หนา 0.20 มม. เบอร์ 35 ขนาด 2.5' x 5'-10'</t>
  </si>
  <si>
    <t>ฟุต</t>
  </si>
  <si>
    <t> กระเบื้องลอนคู่ สีเทาซิเมนต์ ขนาด 50 x 120 x 0.5 ซม ตราช้าง</t>
  </si>
  <si>
    <t> กระเบื้องลอนคู่ สีแดง เขียว ขนาด 50 x 120 x 0.5 ซม ตราช้าง</t>
  </si>
  <si>
    <t> กระเบื้องลอนคู่ สีแดง เขียว ขนาด 50 x 150 x 0.5 ซม ตราช้าง</t>
  </si>
  <si>
    <t> ครอบสันโค้ง สีแดง เขียว ขนาด 23 x 50 x 0.5 ซม. ตราช้าง</t>
  </si>
  <si>
    <t> ครอบข้าง สีแดง เขียว ขนาด 20 x 60 x 0.5 ซม. ตราช้าง</t>
  </si>
  <si>
    <t> แผ่นไม้อัดยาง ชนิดใช้ภายใน เกรด A ขนาด 4' x 8' หนา 4 มม.</t>
  </si>
  <si>
    <t> แผ่นไม้อัดยาง ชนิดใช้ภายใน เกรด A ขนาด 4' x 8' หนา 6 มม.</t>
  </si>
  <si>
    <t> แผ่นยิปซัม ธรรมดา ไม่มีอลูมิเนียมฟอยล์ ขนาด 120 x 240 ซม. หนา 9 มม.</t>
  </si>
  <si>
    <t> แผ่นยิปซัม ธรรมดา มีอลูมิเนียมฟอยล์ ขนาด 120 x 240 ซม. หนา 9 มม</t>
  </si>
  <si>
    <t> เหล็กแผ่นเรียบดำ หนา 2 มม. ขนาด 4' x 8' หนัก 47 กก./แผ่น</t>
  </si>
  <si>
    <t> เหล็กแผ่นเรียบดำ หนา 6 มม. ขนาด 4' x 8' หนัก 140 กก./แผ่น</t>
  </si>
  <si>
    <t> เหล็กแผ่นเรียบดำ หนา 9 มม. ขนาด 4' x 8' หนัก 210 กก./แผ่น</t>
  </si>
  <si>
    <t> กระเบื้องแผ่นเรียบ ขนาด 120 x 240 x 0.60 ซม. ตราช้าง</t>
  </si>
  <si>
    <t> กระเบื้องเคลือบปูพื้น ชนิดสีเรียบ ขนาด 8" x 8" ตราคอตโต้</t>
  </si>
  <si>
    <t> กระเบื้องเคลือบปูพื้น ชนิดลวดลาย ขนาด 8" x 8" ตราคอตโต้</t>
  </si>
  <si>
    <t> กระเบื้องเคลือบบุผนัง ชนิดสีเรียบ ขนาด 8" x 8" ตราคอตโต้</t>
  </si>
  <si>
    <t> กระเบื้องเคลือบบุผนัง ชนิดสีเรียบ ขนาด 8" x 10" ตราคอตโต้</t>
  </si>
  <si>
    <t> กระเบื้องเคลือบบุผนัง ชนิดลวดลาย ขนาด 8" x 8" ตราคอตโต้</t>
  </si>
  <si>
    <t> กระเบื้องเคลือบบุผนัง ชนิดลวดลาย ขนาด 8" x 10" ตราคอตโต้</t>
  </si>
  <si>
    <t> ไม้เต็ง ไม่ไส ขนาด 1" x 6" ยาว 4 - 4.50 เมตร</t>
  </si>
  <si>
    <t> ไม้เต็ง ไม่ไส ขนาด 1 1/2" x 6" ยาว 4 - 4.50 เมตร</t>
  </si>
  <si>
    <t> ไม้เต็ง ไม่ไส ขนาด 1" x 1" ยาว 4 - 4.50 เมตร</t>
  </si>
  <si>
    <t> ไม้เต็ง ไม่ไส ขนาด 1" x 4" ยาว 4 - 4.50 เมตร</t>
  </si>
  <si>
    <t> ไม้ยาง ไม่ไส ขนาด 1/2" x 6" ยาว 4 - 4.50 เมตร</t>
  </si>
  <si>
    <t> ไม้ยาง ไม่ไส ขนาด 1" x 6" ยาว 4 - 4.50 เมตร</t>
  </si>
  <si>
    <t> ไม้ยาง ไม่ไส ขนาด 1" x 8" ยาว 4 - 4.50 เมตร</t>
  </si>
  <si>
    <t> ไม้ยาง ไม่ไส ขนาด 1 1/2" x 3" ยาว 4 - 4.50 เมตร</t>
  </si>
  <si>
    <t> ไม้ยาง ไม่ไส ขนาด 4" x 4" ยาว 4 - 4.50 เมตร</t>
  </si>
  <si>
    <t> ไม้กะบาก ไม่ไส ขนาด 1" x 4" ยาว 4 - 4.50 เมตร</t>
  </si>
  <si>
    <t> ไม้กะบาก ไม่ไส ขนาด 1" x 6" ยาว 4 - 4.50 เมตร</t>
  </si>
  <si>
    <t> ไม้กะบาก ไม่ไส ขนาด 1" x 8" ยาว 4 - 4.50 เมตร</t>
  </si>
  <si>
    <t> ไม้กะบาก ไม่ไส ขนาด 1" x 10" ยาว 4 - 4.50 เมตร</t>
  </si>
  <si>
    <t> สีเคลือบน้ำมันชนิดเงา ขนาด 3.785 ลิตร ตรา ที โอ เอ</t>
  </si>
  <si>
    <t>กระป๋อง</t>
  </si>
  <si>
    <t> สีเคลือบน้ำมันชนิดด้าน ขนาด 3.785 ลิตร ตรากัปตัน</t>
  </si>
  <si>
    <t> สีน้ำพลาสติก ทาภายใน ขนาด 3.785 ลิตร ตรา ไอ ซี ไอ ดูลักซ์ (โฮมแมท A965)</t>
  </si>
  <si>
    <t> สีน้ำพลาสติก ทาภายใน ชนิดด้าน ขนาด 3.785 ลิตร ตรา ที โอ เอ (E 100)</t>
  </si>
  <si>
    <t> สีน้ำพลาสติก ทาภายใน ขนาด 3.785 ลิตร ตรา กัปตัน (ไวนิล แมท)</t>
  </si>
  <si>
    <t> สีน้ำพลาสติก ทาภายใน ขนาด 18.925 ลิตร ตรา กัปตัน (ไวนิล แมท)</t>
  </si>
  <si>
    <t> สีน้ำพลาสติก ภายนอก ชนิดด้าน ขนาด 3.785 ลิตร ตรา ที โอ เอ (E 100)</t>
  </si>
  <si>
    <t> สีน้ำพลาสติก ภายนอก ขนาด 3.785 ลิตร ตรา กัปตัน (ไวนิล ซิลค์)</t>
  </si>
  <si>
    <t> สีน้ำพลาสติก ภายนอก ขนาด 3.785 ลิตร ตรา ไอ ซี ไอ ดูลักซ์ (เพนทาไลท์ A921)</t>
  </si>
  <si>
    <t> สีน้ำพลาสติก ภายนอก ขนาด 18.925 ลิตร ตรา กัปตัน (ไวนิล ซิลค์)</t>
  </si>
  <si>
    <t> สีรองพื้นโลหะใหม่ ขนาด 3.785 ลิตร ตรารัสต์ โอเลี่ยม (เบอร์ 960 X - 60 )</t>
  </si>
  <si>
    <t> สีรองพื้นปูนใหม่ ขนาด 3.785 ลิตร ตราที โอ เอ</t>
  </si>
  <si>
    <t> น้ำมันเคลือบแข็ง ภายใน ขนาด 3.785 ลิตร ตราเครื่องบิน บี 52 (ยูนีเทน ยู 202)</t>
  </si>
  <si>
    <t> น้ำมันเคลือบแข็ง ภายนอก ขนาด 3.785 ลิตร ตราเครื่องบิน บี 52 (ยูนีเทน ยู 404)</t>
  </si>
  <si>
    <t> แลกเกอร์ ชนิดเงา ขนาด 3.785 ลิตร ตรา ที โอ เอ</t>
  </si>
  <si>
    <t> ทินเนอร์ ขนาด 2.1 ลิตร ตรา NECO</t>
  </si>
  <si>
    <t> กระดาษทรายขัดไม้ เบอร์ 0 ขนาด 9 x 11 นิ้ว</t>
  </si>
  <si>
    <t>โหล</t>
  </si>
  <si>
    <t> กระดาษทรายขัดไม้ เบอร์ 3 ขนาด 9 x 11 นิ้ว</t>
  </si>
  <si>
    <t> บานประตูไม้อัดสัก ชนิดใช้ภายใน หนา 3.5 ซม. ขนาด 70 x 200 ซม.</t>
  </si>
  <si>
    <t> บานประตูไม้อัดสัก ชนิดใช้ภายใน หนา 3.5 ซม. ขนาด 80 x 200 ซม.</t>
  </si>
  <si>
    <t> บานประตูไม้อัดสัก ชนิดใช้ภายนอก หนา 3.5 ซม. ขนาด 70 x 200 ซม.</t>
  </si>
  <si>
    <t> บานประตูไม้อัดสัก ชนิดใช้ภายนอก หนา 3.5 ซม. ขนาด 80 x 200 ซม.</t>
  </si>
  <si>
    <t> บานประตูไม้สัก บานทึบ ขนาด 80 x 200 ซม. กรอบบานขนาด 1 1/4" x 4" ลูกฟักหนา 1/2"</t>
  </si>
  <si>
    <t> บานประตูไม้เนื้อแข็ง บานทึบ ขนาด 80 x 200 ซม. กรอบบานขนาด 1 1/4" x 4" ลูกฟักหนา 1/2"</t>
  </si>
  <si>
    <t> บานหน้าต่างไม้เนื้อแข็ง บานทึบ ขนาด 80 x 110 ซม. กรอบบานขนาด 1 1/4" x 4" ลูกฟักหนา 1/2"</t>
  </si>
  <si>
    <t> วงกบประตูไม้เนื้อแข็ง ไม่มีช่องแสง ขนาด 80 x 200 ซม. ขนาดไม้วงกบ 2" x 4"</t>
  </si>
  <si>
    <t> วงกบหน้าต่างไม้เนื้อแข็ง ไม่มีช่องแสง ขนาด 80 x 110 ซม. ขนาดไม้วงกบ 2" x 4"</t>
  </si>
  <si>
    <t> ตะปูตอกไม้ ชนิดผอม ขนาด 3 นิ้ว</t>
  </si>
  <si>
    <t> ตะปูตอกคอนกรีต ขนาด 3" - 4"</t>
  </si>
  <si>
    <t> ตะปูเกลียว ขนาด 3"</t>
  </si>
  <si>
    <t> ตะปูเกลียว ขนาด 4"</t>
  </si>
  <si>
    <t> ขอยึดกระเบื้อง ขนาด 6"</t>
  </si>
  <si>
    <t> ขอยึดกระเบื้อง ขนาด 8"</t>
  </si>
  <si>
    <t> กลอนอลูมิเนียม ขนาด 6 นิ้ว</t>
  </si>
  <si>
    <t> กลอนทองเหลือง ขนาด 6 นิ้ว</t>
  </si>
  <si>
    <t> ปูนซีเมนต์ปอร์ตแลนด์ ปูนถุง ประเภท 1 ตราช้าง</t>
  </si>
  <si>
    <t> ปูนซีเมนต์ผสม ปูนถุง บรรจุ 50 กก./ถุง ตราเสือ</t>
  </si>
  <si>
    <t> ฟลิ้นโค้ท เบอร์ 3 ขนาด 3.5 กก. ตราเชลล์</t>
  </si>
  <si>
    <t> แชลแลค ชนิดเกล็ด สีเหลือง</t>
  </si>
  <si>
    <t> น้ำยาประสานท่อพีวีซี ชนิดธรรมดา ขนาด 250 กรัม ตราท่อน้ำไทย</t>
  </si>
  <si>
    <t> ทรายหยาบ</t>
  </si>
  <si>
    <t> ทรายละเอียด</t>
  </si>
  <si>
    <t> หินย่อย เบอร์ 1 ราคา ณ โรงโม่</t>
  </si>
  <si>
    <t> หินย่อย เบอร์ 2 ราคา ณ โรงโม่</t>
  </si>
  <si>
    <t> หินย่อย 3/4" ราคา ณ โรงโม่</t>
  </si>
  <si>
    <t> หินย่อย 3/8" ราคา ณ โรงโม่</t>
  </si>
  <si>
    <t> หินคลุก ราคา ณ โรงโม่</t>
  </si>
  <si>
    <t> หินใหญ่ คละ ขนาด 15 - 30 ซม. ราคา ณ โรงโม่</t>
  </si>
  <si>
    <t> ก๊อกน้ำบอลสนาม ขนาด 1/2 นิ้ว ตราซันวา</t>
  </si>
  <si>
    <t>หลอด</t>
  </si>
  <si>
    <t>ราวระเบียงเหล็ก 1-1/2"x3" ลูกตั้งเหล็กแผ่น ขนาด 2"x6mm.</t>
  </si>
  <si>
    <t xml:space="preserve"> - ขุดดินและถมคืน</t>
  </si>
  <si>
    <t xml:space="preserve"> - ทรายหยาบรองก้นฐานราก</t>
  </si>
  <si>
    <t xml:space="preserve"> - คอนกรีตหยาบรองก้นฐานราก</t>
  </si>
  <si>
    <t xml:space="preserve"> - ไม้แบบหล่อคอนกรีต</t>
  </si>
  <si>
    <t xml:space="preserve"> - ค่าแรงไม้แบบ</t>
  </si>
  <si>
    <t xml:space="preserve"> - ตะปู</t>
  </si>
  <si>
    <t xml:space="preserve"> - เหล็กเพลท (Plate) เสา ขนาด 14" x 14" นิ้ว หนา 12.0 มม.</t>
  </si>
  <si>
    <t xml:space="preserve"> - เสาเหล็ก H-Beam ขนาด 250 x 250 มม. ยาว 3.50 ม.</t>
  </si>
  <si>
    <t xml:space="preserve"> - เสาเข็ม คอร.รูปตัวไอ ขนาด 0.22 x 0.22 ม. ยาว 6.00 ม.</t>
  </si>
  <si>
    <t xml:space="preserve"> - เหล็ก SR 24 , RB - 6  มม.</t>
  </si>
  <si>
    <t xml:space="preserve"> - เหล็ก SR 24 , RB - 9 มม.</t>
  </si>
  <si>
    <t xml:space="preserve"> - เหล็ก SD 40 , DB - 12 มม.</t>
  </si>
  <si>
    <t xml:space="preserve"> เสาเข็มคอนกรีตอัดแรง รูปตัวไอ ชนิดท่อนเดียว</t>
  </si>
  <si>
    <t>ขนาด 0.22 x 0.22 ยาว 6 - 21 เมตร ตรา HTT</t>
  </si>
  <si>
    <t xml:space="preserve"> +/-</t>
  </si>
  <si>
    <t>ราคากลางกรุงเทพฯ เดือนเมษายน  2560</t>
  </si>
  <si>
    <t>งานคอนกรีตทับหน้าพื้น GS</t>
  </si>
  <si>
    <t>จุด 3</t>
  </si>
  <si>
    <t>งานคอนกรีตบันได ST</t>
  </si>
  <si>
    <t>พื้นที่ 1</t>
  </si>
  <si>
    <t>พื้นที่ 2</t>
  </si>
  <si>
    <t xml:space="preserve"> - ผนังกรุแผ่นเมทัลชีท กันสาด หนา 0.30 มม.</t>
  </si>
  <si>
    <t xml:space="preserve"> - งานผนังโครงเคร่าอลูมิเนียม พร้อมบานกระจก หนา 5 มม. </t>
  </si>
  <si>
    <t>รวมค่าดำเนินการ</t>
  </si>
  <si>
    <t>(Wall Grass 2) (รายละเอียดตามแบบที่กำหนด)</t>
  </si>
  <si>
    <t>(Wall Grass 3) (รายละเอียดตามแบบที่กำหนด)</t>
  </si>
  <si>
    <t>(รายละเอียดและสีกำหนดภายหลัง)</t>
  </si>
  <si>
    <t>(F3)  (รายละเอียดและสีกำหนดภายหลัง)</t>
  </si>
  <si>
    <t>2.9.1</t>
  </si>
  <si>
    <t xml:space="preserve"> - วัสดุสิ้นเปลืองงานระบบสุขาภิบาลและดับเพลิง</t>
  </si>
  <si>
    <t>สูง</t>
  </si>
  <si>
    <t xml:space="preserve"> - อ่างล้างหน้า พร้อมอุปกรณ์ครบชุด </t>
  </si>
  <si>
    <t xml:space="preserve"> - ที่ใส่ม้วนกระดาษชำระ สีขาว</t>
  </si>
  <si>
    <t xml:space="preserve"> - ที่วางสบู่  สีขาว</t>
  </si>
  <si>
    <t xml:space="preserve"> - ราวพาดผ้า สีขาว</t>
  </si>
  <si>
    <t xml:space="preserve"> - ฝักบัวอาบน้ำ พร้อมสาย</t>
  </si>
  <si>
    <t xml:space="preserve"> - วาล์วเปิด-ปิดน้ำ </t>
  </si>
  <si>
    <t xml:space="preserve"> - สายฉีดชำระ </t>
  </si>
  <si>
    <t xml:space="preserve"> - ตะแกรงกันกลิ่น ขนาด 2"  </t>
  </si>
  <si>
    <t xml:space="preserve"> - ท่อระบายน้ำทิ้งอ่างล้างหน้า </t>
  </si>
  <si>
    <t xml:space="preserve"> - สะดืออ่างล้างหน้า </t>
  </si>
  <si>
    <t xml:space="preserve"> - สายน้ำดีอ่างล้างหน้า </t>
  </si>
  <si>
    <t>https://www.facebook.com/notes/%E0%B8%A3%E0%B8%B1%E0%B8%9A%E0%B8%AA%E0%B8%AD%E0%B8%99%E0%B8%87%E0%B8%B2%E0%B8%99%E0%B8%81%E0%B8%A3%E0%B8%B0%E0%B8%88%E0%B8%81-%E0%B8%AD%E0%B8%A5%E0%B8%B9%E0%B8%A1%E0%B8%B4%E0%B9%80%E0%B8%99%E0%B8%B5%E0%B8%A2%E0%B8%A1/%E0%B8%81%E0%B8%B2%E0%B8%A3%E0%B8%9B%E0%B8%A3%E0%B8%B0%E0%B9%80%E0%B8%A1%E0%B8%B4%E0%B8%99%E0%B8%A3%E0%B8%B2%E0%B8%84%E0%B8%B2%E0%B8%87%E0%B8%B2%E0%B8%99%E0%B8%81%E0%B8%A3%E0%B8%B0%E0%B8%88%E0%B8%81%E0%B8%AD%E0%B8%A5%E0%B8%B9%E0%B8%A1%E0%B8%B4%E0%B9%80%E0%B8%99%E0%B8%B5%E0%B8%A2%E0%B8%A1%E0%B9%81%E0%B8%9A%E0%B8%9A%E0%B8%84%E0%B8%A3%E0%B9%88%E0%B8%B2%E0%B8%A7%E0%B9%86/981335338552645/</t>
  </si>
  <si>
    <t>ราคากระจกแบบเคร่าๆ</t>
  </si>
  <si>
    <t>http://www.maande.com/index.aspx?pid=1676eb34-a600-43e8-b090-69453cd1c270</t>
  </si>
  <si>
    <t xml:space="preserve">                                                                                                                       ผู้อำนวยการกองช่าง</t>
  </si>
  <si>
    <t xml:space="preserve">                                                                                                                      ผู้อำนวยการกองช่าง</t>
  </si>
  <si>
    <t xml:space="preserve"> - สวิทซ์ปิด - เปิดทางเดียว   (Single Way Switch : 1 gang)</t>
  </si>
  <si>
    <t xml:space="preserve"> - สวิทซ์ปิด - เปิดทางเดียว   (Single Way Switch : 2 gang)</t>
  </si>
  <si>
    <t>4.2.4</t>
  </si>
  <si>
    <t xml:space="preserve"> - สวิทซ์ปิด - เปิดทางเดียว   (Single Way Switch : 3 gang)  </t>
  </si>
  <si>
    <t>(ห้องน้ำชาย)</t>
  </si>
  <si>
    <t>จำนวนฐานรากรวม  =</t>
  </si>
  <si>
    <t>กว้าง (ม.)</t>
  </si>
  <si>
    <t>ยาว (ม.)</t>
  </si>
  <si>
    <t>หนา (ม.)</t>
  </si>
  <si>
    <t>B5</t>
  </si>
  <si>
    <t>B6</t>
  </si>
  <si>
    <t>ความยาวคานรวมทั้งหมด =</t>
  </si>
  <si>
    <t>ฐานรากลึก</t>
  </si>
  <si>
    <t>ขนาดฐานราก  F1  =</t>
  </si>
  <si>
    <t>ขนาดฐานราก F2  =</t>
  </si>
  <si>
    <t>B7</t>
  </si>
  <si>
    <t>จุด 4</t>
  </si>
  <si>
    <t>จุด 5</t>
  </si>
  <si>
    <t>จุด 6</t>
  </si>
  <si>
    <t> สายไฟฟ้าเดินภายในอาคาร VAF สายแบนแกนคู่ ขนาด 2 x 1.5 ตร.มม. ยาว 100 ม.</t>
  </si>
  <si>
    <t xml:space="preserve">1,228.97   </t>
  </si>
  <si>
    <t xml:space="preserve">1,971.96   </t>
  </si>
  <si>
    <t>ภาษี+ขนส่ง</t>
  </si>
  <si>
    <t>SCG</t>
  </si>
  <si>
    <t xml:space="preserve"> - ครอบตะเฆ้สันหลังคา เพรสทิจ (PRESTIGE)</t>
  </si>
  <si>
    <t xml:space="preserve"> - ครอบสันหลังคา เพรสทิจ (PRESTIGE)</t>
  </si>
  <si>
    <t xml:space="preserve"> - ปิดปลายครอบตะเฆ้สันหลังคา เพรสทิจ (PRESTIGE)</t>
  </si>
  <si>
    <t xml:space="preserve"> - แผ่นปิดเชิงชาย สำหรับหลังคาเพรสทีจ พร้อมอุปกรณ์ครบชุด</t>
  </si>
  <si>
    <t xml:space="preserve">   โครงเคร่าโลหะชุบสังกะสี</t>
  </si>
  <si>
    <t xml:space="preserve"> - หลังคา Metal Sheet (สีกำหนดภายหลัง)</t>
  </si>
  <si>
    <t xml:space="preserve"> - ฝ้าสมาร์ทบอร์ด รุ่นเซาะร่อง 3 นิ้ว ขนาด 60 x 120 ม. </t>
  </si>
  <si>
    <t xml:space="preserve">   ขอบเรียบ หนา 8 มม. ฉาบเรียบรอยต่อ  พร้อมวัสดุ - </t>
  </si>
  <si>
    <t xml:space="preserve">   ระบายอากาศ หนา 4  มม. (ชนิดกันชื้น)  โครงเคร่าโลหะชุบสังกะสี </t>
  </si>
  <si>
    <t xml:space="preserve">   รุ่นเซาะร่อง 3 นิ้ว ขนาด 0.60 x 1.20 ม. หนา 4 มม. ฉาบ</t>
  </si>
  <si>
    <t xml:space="preserve">  เรียบรอยต่อ  พร้อมวัสดุ - อุปกรณ์ติดตั้งครบชุด  (แบบระบายอากาศ) </t>
  </si>
  <si>
    <t xml:space="preserve"> - งานปรับปรุงซ่อมแซมระบบไฟฟ้าภายในอาคาร พร้อม</t>
  </si>
  <si>
    <t>รวมค่าวัสดุ + ค่าแรง งานงานเบ็ดเตล็ดอื่นๆ (ยกยอดมา)</t>
  </si>
  <si>
    <t xml:space="preserve"> =I70+I316+I398+I481+I522</t>
  </si>
  <si>
    <t xml:space="preserve">  เปลี่ยนวัสดุ - อุปกรณ์ต่างๆ ตามที่กำหนด</t>
  </si>
  <si>
    <t xml:space="preserve"> - หลอดฟลูออเรสเซนต์ 1 x 36 W. พร้อมรางไฟสำเร็จรูป </t>
  </si>
  <si>
    <t>ปรับปรุงซ่อมแซมอาคารสำนักงานเทศบาลตำบลโพธิ์กลาง ภายในเขตเทศบาลตำบลโพธิ์กลาง  อำเภอเมืองนครราชสีมา  ฯ (ตามแบบที่เทศบาลโพธิ์กลางกำหนด)</t>
  </si>
  <si>
    <t>ปรับปรุงซ่อมแซมอาคารสำนักงานเทศบาลตำบลโพธิ์กลาง ภายในเขตเทศบาลตำบลโพธิ์กลาง  อำเภอเมืองนครราชสีมา  ฯ  (ตามแบบที่เทศบาลโพธิ์กลางกำหนด)</t>
  </si>
  <si>
    <t xml:space="preserve">เทศบาลตำบลโพธิ์กลาง  อำเภอเมืองนครราชสีมา   จังหวัดนครราชสีมา  (ตามแบบที่เทศบาลตำบลโพธิ์กลาง กำหนด)   </t>
  </si>
  <si>
    <t xml:space="preserve">          คณะกรรมการกำหนดราคากลางได้พิจารณาแล้วเห็นควรอนุมัติให้ใช้รายการประมาณนี้เฉพาะ   โครงการปรับปรุงซ่อมแซมอาคารสำนักงานเทศบาลตำบลโพธิ์กลาง   ภายในเขต</t>
  </si>
  <si>
    <t>และเอกสารของ สพฐ.  ประกอบ เอกสารของกรมทางหลวง  เอกสารของกรมทางหลวงชนบท  และจากราคาท้องตลาด</t>
  </si>
  <si>
    <t>ตำบลโพธิ์กลางกำหนด )</t>
  </si>
  <si>
    <t xml:space="preserve">        -   ปรับปรุงซ่อมแซมอาคารสำนักงานเทศบาล</t>
  </si>
  <si>
    <t>ตำบลโพธิ์กลาง ภายในเขตเทศบาลตำบลโพธิ์กลาง ฯ</t>
  </si>
  <si>
    <t>ปรับปรุงซ่อมแซมอาคารสำนักงานเทศบาลตำบลโพธิ์กลาง   ภายในเขตเทศบาลตำบลโพธิ์กลาง  อำเภอเมืองนครราชสีมา  จังหวัดนครราชสีมา</t>
  </si>
  <si>
    <t>โพธิ์กลาง ภายในเขตเทศบาลตำบลโพธิ์กลาง  อำเภอเมืองนครราชสีมา  จังหวัดนครราชสีมา  (ก่อสร้างตามแบบที่เทศบาลตำบลโพธิ์กลางกำหนด)</t>
  </si>
  <si>
    <t>ความเหมาะสมที่จะนำไปใช้ในการพิจารณาจัดซื้อจัดจ้าง   ประจำปีงบประมาณ 2561   ได้ สำหรับโครงการ  ปรับปรุงซ่อมแซมอาคารสำนักงานเทศบาลตำบล</t>
  </si>
  <si>
    <t xml:space="preserve"> ครอบสัน 2.2 แผ่น/ 1.00 ม.</t>
  </si>
  <si>
    <t>สพฐ 58-59</t>
  </si>
  <si>
    <t>สพฐ 58-58</t>
  </si>
  <si>
    <t xml:space="preserve"> - งานทาสีอะครีลิค (สีกำหนดภายหลัง)</t>
  </si>
  <si>
    <t>งานฝาผนังวัสดุแผ่นมีโครงเคร่ารองรับ</t>
  </si>
  <si>
    <t xml:space="preserve"> - งานผนังห้องน้ำสำเร็จรูป  ทำจากวัสดุชนิดทนน้ำ เคลือบผิว </t>
  </si>
  <si>
    <t xml:space="preserve"> - D1 (ขนาด 1.60 x 2.00 ม. ชนิดบานเลื่อน) </t>
  </si>
  <si>
    <t xml:space="preserve">  - W2 (ขนาด 0.50 x 2.45 ม. บานกระทุ้งคู่ + ช่องแสง )</t>
  </si>
  <si>
    <t xml:space="preserve">  - W3 (ขนาด 0.50 x 0.60 ม. บานเกล็ดติดตายเดี่ยว)</t>
  </si>
  <si>
    <t xml:space="preserve"> - W1 </t>
  </si>
  <si>
    <t xml:space="preserve"> - W2</t>
  </si>
  <si>
    <t xml:space="preserve"> - W3</t>
  </si>
  <si>
    <t xml:space="preserve"> </t>
  </si>
  <si>
    <t xml:space="preserve"> - W4</t>
  </si>
  <si>
    <t xml:space="preserve"> - W5</t>
  </si>
  <si>
    <t xml:space="preserve"> - W6</t>
  </si>
  <si>
    <t xml:space="preserve"> - W7</t>
  </si>
  <si>
    <t>(ขนาด 0.50 x 0.60 ม. บานช่องติดตาย)</t>
  </si>
  <si>
    <t xml:space="preserve"> - แผงกั้น โถปัสสาวะชาย</t>
  </si>
  <si>
    <t xml:space="preserve"> - ระบายระบายน้ำจากอาคาร</t>
  </si>
  <si>
    <t xml:space="preserve"> - รางระบายน้ำ คสล. (ตามแบบที่กำหนด)</t>
  </si>
  <si>
    <t>งานท่อระบายอากาศ  Class 8.5</t>
  </si>
  <si>
    <t>งานระบบบำบัด</t>
  </si>
  <si>
    <t>งานระบบไฟฟ้า และสื่อสารในอาคาร</t>
  </si>
  <si>
    <t xml:space="preserve">           / 2561</t>
  </si>
  <si>
    <t xml:space="preserve"> =PI()*((Z5/2)^2)*O5*2</t>
  </si>
  <si>
    <t>สูตรคิดเสากลม</t>
  </si>
  <si>
    <t>จำนวนเสาสั้น  =</t>
  </si>
  <si>
    <r>
      <t>ราคาสินค้าเฉลี่ยวัสดุก่อสร้าง (</t>
    </r>
    <r>
      <rPr>
        <b/>
        <sz val="12"/>
        <rFont val="MS Sans Serif"/>
        <family val="2"/>
      </rPr>
      <t>ราคาเงินสด ไม่รวมภาษีมูลค่าเพิ่ม ไม่รวมค่าขนส่ง</t>
    </r>
    <r>
      <rPr>
        <sz val="12"/>
        <rFont val="MS Sans Serif"/>
        <family val="2"/>
      </rPr>
      <t xml:space="preserve">) ของจังหวัด </t>
    </r>
    <r>
      <rPr>
        <b/>
        <sz val="12"/>
        <rFont val="MS Sans Serif"/>
        <family val="2"/>
      </rPr>
      <t>นครราชสีมา</t>
    </r>
    <r>
      <rPr>
        <sz val="12"/>
        <rFont val="MS Sans Serif"/>
        <family val="2"/>
      </rPr>
      <t xml:space="preserve">  เดือน  </t>
    </r>
    <r>
      <rPr>
        <b/>
        <sz val="12"/>
        <color indexed="10"/>
        <rFont val="MS Sans Serif"/>
        <family val="2"/>
      </rPr>
      <t>กรกฎาคม</t>
    </r>
    <r>
      <rPr>
        <sz val="12"/>
        <rFont val="MS Sans Serif"/>
        <family val="2"/>
      </rPr>
      <t xml:space="preserve">   ปี </t>
    </r>
    <r>
      <rPr>
        <b/>
        <sz val="12"/>
        <color indexed="10"/>
        <rFont val="MS Sans Serif"/>
        <family val="2"/>
      </rPr>
      <t>2561</t>
    </r>
  </si>
  <si>
    <t xml:space="preserve">  เดือนกรกฎาคม 2561</t>
  </si>
  <si>
    <t xml:space="preserve">             /2561</t>
  </si>
  <si>
    <t>B8</t>
  </si>
  <si>
    <t>B9</t>
  </si>
  <si>
    <t>B10</t>
  </si>
  <si>
    <t>B11</t>
  </si>
  <si>
    <t>B12</t>
  </si>
  <si>
    <t>B13</t>
  </si>
  <si>
    <t>เหล็กแกนคาน</t>
  </si>
  <si>
    <t>RB 6 m.</t>
  </si>
  <si>
    <t>RB 9 m.</t>
  </si>
  <si>
    <t>RB 10 m.</t>
  </si>
  <si>
    <t>RB 12 m.</t>
  </si>
  <si>
    <t>RB 15 m.</t>
  </si>
  <si>
    <t>RB 19 m.</t>
  </si>
  <si>
    <t>DB 10 m.</t>
  </si>
  <si>
    <t>DB 12 m.</t>
  </si>
  <si>
    <t>DB 16 m.</t>
  </si>
  <si>
    <t>DB 19 m.</t>
  </si>
  <si>
    <t>DB 22 m.</t>
  </si>
  <si>
    <t>DB 25 m.</t>
  </si>
  <si>
    <t>ขนาดหน้าตัดคาน</t>
  </si>
  <si>
    <t xml:space="preserve">  ***  งานคำนวณเหล็กเสริมคอนกรีต</t>
  </si>
  <si>
    <t>มีจำนวนเหล็กแกน</t>
  </si>
  <si>
    <t>เส้น</t>
  </si>
  <si>
    <t>เหล็กแกน 1 ยาว</t>
  </si>
  <si>
    <t xml:space="preserve">  ***  งานเหล็กปลอกคานคอนกรีต</t>
  </si>
  <si>
    <t>mm.</t>
  </si>
  <si>
    <t>mm.  @</t>
  </si>
  <si>
    <t>เหล็กปลอก  1 เส้น  ยาว =</t>
  </si>
  <si>
    <t>1 ใช้เหล็กปลอก  จำนวน =</t>
  </si>
  <si>
    <t>ปลอก</t>
  </si>
  <si>
    <t>m.</t>
  </si>
  <si>
    <t>ขนาด Ø DB.</t>
  </si>
  <si>
    <t>ขนาด Ø RB.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</si>
  <si>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 จะได้   = </t>
    </r>
  </si>
  <si>
    <t>ระยะหุ้มเหล็ก =</t>
  </si>
  <si>
    <t>ระยะ Hook เหล็ก  =</t>
  </si>
  <si>
    <r>
      <t xml:space="preserve">ม.      </t>
    </r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จะได้ =</t>
    </r>
  </si>
  <si>
    <t>OK.</t>
  </si>
  <si>
    <t>เหล็กเสริมพิเศษคาน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</si>
  <si>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.ใช้ขนาด Ø DB.</t>
    </r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</si>
  <si>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.ใช้ขนาด Ø RB.</t>
    </r>
  </si>
  <si>
    <t>จำนวนทังสิ้น   =</t>
  </si>
  <si>
    <t>S1</t>
  </si>
  <si>
    <t>ขนาดพื้น</t>
  </si>
  <si>
    <t xml:space="preserve">หนา </t>
  </si>
  <si>
    <t xml:space="preserve">RB Ø </t>
  </si>
  <si>
    <t>ม. /1 ด้าน</t>
  </si>
  <si>
    <t>เหล็กเสริมด้านยาว 1 เส้นยาว =</t>
  </si>
  <si>
    <t>ด้านใช้เหล็ก =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</si>
  <si>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ใช้เหล็กเสริมพื้นทั้งสิ้น  =</t>
    </r>
  </si>
  <si>
    <t>เหล็กเสริมด้านสั้น 1 เส้นยาว =</t>
  </si>
  <si>
    <t>S2</t>
  </si>
  <si>
    <t>S3</t>
  </si>
  <si>
    <t>S4</t>
  </si>
  <si>
    <t>S5</t>
  </si>
  <si>
    <t>S6</t>
  </si>
  <si>
    <t>S12</t>
  </si>
  <si>
    <t>S13</t>
  </si>
  <si>
    <t>S14</t>
  </si>
  <si>
    <t>S15</t>
  </si>
  <si>
    <t>บ่อน้ำ</t>
  </si>
  <si>
    <t>ปริมาณคอนกรีต</t>
  </si>
  <si>
    <t>ขนาดเสา</t>
  </si>
  <si>
    <t xml:space="preserve">สูง </t>
  </si>
  <si>
    <t xml:space="preserve">DB Ø </t>
  </si>
  <si>
    <t>เหล็กเสริมเสาขนาด</t>
  </si>
  <si>
    <t>m. (เผื่อปลายเสา)</t>
  </si>
  <si>
    <t>ใช้จำนวน =</t>
  </si>
  <si>
    <t>เส้น / 1 ต้น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</si>
  <si>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จะได้เหล็กแกนเสาทั้งหมด =</t>
    </r>
  </si>
  <si>
    <t>เหล็กเสริมแกนเสาจำนวน 1 ท่อน ยาว =</t>
  </si>
  <si>
    <t xml:space="preserve">  ***  งานเหล็กปลอกเสาคอนกรีต</t>
  </si>
  <si>
    <t>(ตอม่อ)</t>
  </si>
  <si>
    <t>รวมจำนวนทั้งสิ้น   =</t>
  </si>
  <si>
    <t>***เหล็กเสริมพื้น Bottom steel</t>
  </si>
  <si>
    <t>***เหล็กเสริมพื้น  Top steel   =</t>
  </si>
  <si>
    <t>S7</t>
  </si>
  <si>
    <t>พื้นสำเร็จรูป</t>
  </si>
  <si>
    <t xml:space="preserve">ขนาดพื้น </t>
  </si>
  <si>
    <r>
      <rPr>
        <sz val="16"/>
        <color indexed="8"/>
        <rFont val="Symbol"/>
        <family val="1"/>
      </rPr>
      <t>\</t>
    </r>
    <r>
      <rPr>
        <sz val="14.4"/>
        <color indexed="8"/>
        <rFont val="BrowalliaUPC"/>
        <family val="2"/>
      </rPr>
      <t xml:space="preserve"> คิดเป็นปริมาณพื้นที่ได้ =</t>
    </r>
  </si>
  <si>
    <t>S8</t>
  </si>
  <si>
    <t>S9</t>
  </si>
  <si>
    <t>S10</t>
  </si>
  <si>
    <t>S11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</si>
  <si>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.ใช้เหล็กตะแกรงไวท์เมช 0.20 x 0.20 ม. Ø</t>
    </r>
  </si>
  <si>
    <t xml:space="preserve"> - เหล็ก SD 30 , DB - 16 มม. </t>
  </si>
  <si>
    <t xml:space="preserve"> =ROUND(((((O17*0)*1)*1.578)+(((U10*4)*1)*1.578)+(((U15*0)*1)*1.578)+(((U19*4)*1)*1.578)+(((O20*0)*1)*1.578)+(((U22*6)*1)*1.578)+(((O25*4)*1)*1.578))*0,2)</t>
  </si>
  <si>
    <t xml:space="preserve"> - เหล็ก SR 24 , RB - 15 มม.</t>
  </si>
  <si>
    <t xml:space="preserve"> =ROUND((((((N2-0.05)+0.3)*6*2)*Q2)*1.387)+(((((N3-0.05)+0.4)*8*2)*Q3)*1.387),2)</t>
  </si>
  <si>
    <t>งานมุงหลังคาอาคารสำนักงานเดิม</t>
  </si>
  <si>
    <t>งานฝ้าเพดานอาคารสำนักงานเดิม</t>
  </si>
  <si>
    <t>งานทาสีอาคารสำนักงานเดิม</t>
  </si>
  <si>
    <t>งานไฟฟ้าภายในอาคารสำนักงานเดิม</t>
  </si>
  <si>
    <t xml:space="preserve"> - หลังคา C-PEC รุ่น เพรสทีจ (สีกำหนดภายหลัง)</t>
  </si>
  <si>
    <t>แป สำเร๊จรูป</t>
  </si>
  <si>
    <t>ลำทะเมนชัย</t>
  </si>
  <si>
    <t xml:space="preserve">  (รายละเอียดและสีกำหนดภายหลัง)</t>
  </si>
  <si>
    <t xml:space="preserve"> - งานตกแต่งพื้นบริเวณปัสสาวะชาย</t>
  </si>
  <si>
    <t xml:space="preserve"> - พื้นปูกระเบื้องเซรามิคชนิดผิวเรียบ ขนาด  16" x 16"  (F2)</t>
  </si>
  <si>
    <t xml:space="preserve"> - พื้นปูกระเบื้องเซรามิค ขนาด 12" x 12" </t>
  </si>
  <si>
    <t xml:space="preserve"> - พื้นปูกระเบื้องแกรนิตโต้ ชนิดกันลื่น ขนาด 24" x 24" (F1) </t>
  </si>
  <si>
    <t xml:space="preserve"> - งานลอกสี และซ่อมแซมผนังที่ชำรุด</t>
  </si>
  <si>
    <t xml:space="preserve"> - รื้อถอนปรับปรุงพื้นที่ภายในอาคารสำนักงานเดิมบางส่วน</t>
  </si>
  <si>
    <t xml:space="preserve"> - งานเปลี่ยนฝ้าภายในอาครสำนักงานเดิม สมาร์ทบอร์ด</t>
  </si>
  <si>
    <t>รวมค่ารื้อถอน</t>
  </si>
  <si>
    <t xml:space="preserve"> - งานเปลี่ยนฝ้าภายนอกอาครสำนักงานเดิม สมาร์ทบอร์ด</t>
  </si>
  <si>
    <t xml:space="preserve"> - วัสดุสิ้นเปลืองงานระบบไฟฟ้า และสื่อสารในอาคาร</t>
  </si>
  <si>
    <r>
      <t xml:space="preserve">ม.      </t>
    </r>
    <r>
      <rPr>
        <sz val="16"/>
        <color indexed="8"/>
        <rFont val="Symbol"/>
        <family val="1"/>
      </rPr>
      <t>\</t>
    </r>
    <r>
      <rPr>
        <sz val="14.4"/>
        <color indexed="8"/>
        <rFont val="BrowalliaUPC"/>
        <family val="2"/>
      </rPr>
      <t xml:space="preserve"> </t>
    </r>
    <r>
      <rPr>
        <sz val="16"/>
        <color indexed="8"/>
        <rFont val="BrowalliaUPC"/>
        <family val="2"/>
      </rPr>
      <t>จะได้ =</t>
    </r>
  </si>
  <si>
    <t xml:space="preserve"> - ผนังบุกระเบื้องโมเสค ขนาด 12" x 12"  </t>
  </si>
  <si>
    <t xml:space="preserve"> - เหล็ก C ขนาด 100 x 50 x 20 x 3.2 มม. </t>
  </si>
  <si>
    <t xml:space="preserve"> - เหล็ก C ขนาด  75 x 450 x 15 x 2.3 มม. </t>
  </si>
  <si>
    <t xml:space="preserve"> - กระจกเงา PREMA ขนาดไม่น้อยกว่า 0.50x1.00 ม.</t>
  </si>
  <si>
    <t xml:space="preserve"> - ผนังบุกระเบื้องเคลือบ ขนาด 30" x 60"  </t>
  </si>
  <si>
    <t>ปูนทราย</t>
  </si>
  <si>
    <t>รวมค่าแรงทำ</t>
  </si>
  <si>
    <t>ดาวไลท์</t>
  </si>
  <si>
    <t>โคมไฟราง</t>
  </si>
  <si>
    <t>สวิทย์</t>
  </si>
  <si>
    <t>เต้า</t>
  </si>
  <si>
    <t>แผงคุม</t>
  </si>
  <si>
    <t>ค่าแรง</t>
  </si>
  <si>
    <t>รวม</t>
  </si>
  <si>
    <t>โคมไฟแบบโชว์</t>
  </si>
  <si>
    <t>รวมทั้ง้นสิ้น</t>
  </si>
  <si>
    <t>รวมทั้งสิ้น</t>
  </si>
  <si>
    <t xml:space="preserve"> - งานเปลี่ยนฝ้าภายในอาครสำนักงานเดิม (แบบฉาบรียบ)</t>
  </si>
  <si>
    <t xml:space="preserve">  อุปกรณ์ติดตั้งครบชุด (แบบฉาบรียบ)</t>
  </si>
  <si>
    <t>เผื่องานเช่น งานครีบหลังคา ทับหลัง บัววงกบ ฯลฯ</t>
  </si>
  <si>
    <t>ด้วยเมลามีน พร้อมอุปกรณ์ครับชุด พร้อมประกอบติดตั้ง สีผนังกำหนดภายหลัง   (รายละเอียดตามแบบที่กำหนด)</t>
  </si>
  <si>
    <t xml:space="preserve">  - งานตกแต่งภายในอื่นๆ  (เหมา)</t>
  </si>
  <si>
    <t>ค่าวัสดุ สพฐ</t>
  </si>
  <si>
    <t xml:space="preserve"> - ผนังทำปูนขัดมัน เคลือบน้ำยา</t>
  </si>
  <si>
    <t xml:space="preserve"> - งานทำผิวทรายล้าง เคลือบน้ำยา (บันได)</t>
  </si>
  <si>
    <t>งานเปลี่ยนรางระบายน้ำฝน อาคารสำนักงานเดิม</t>
  </si>
  <si>
    <t xml:space="preserve"> - พร้อมบ่อพัก คสล. ขนาด 50 x 60 ซม. พร้อมฝา</t>
  </si>
  <si>
    <t xml:space="preserve"> - D2 (ขนาดระบุภายหลัง ชนิดบานสวิง)</t>
  </si>
  <si>
    <t xml:space="preserve"> - D3 (ขนาด 2.00 x 0.90 ม. บานเปิดเดี่ยว)</t>
  </si>
  <si>
    <t xml:space="preserve"> https://www.cementhaihomemart.com/product/self-drilling-2-inch.html</t>
  </si>
  <si>
    <t>ตะปูเกลียวยึด</t>
  </si>
  <si>
    <t xml:space="preserve"> https://www.onestockhome.com/th/roof/scg-prestige</t>
  </si>
  <si>
    <t>หลังคา C-PEC รุ่น เพรสทีจ</t>
  </si>
  <si>
    <t>รวมวัสดุยึด</t>
  </si>
  <si>
    <t xml:space="preserve"> https://xn--12cfio8db1e2acd2dd9ehj0d2kd5k.blogspot.com/2016/09/2.html</t>
  </si>
  <si>
    <t>หลังคา Metal Sheet</t>
  </si>
  <si>
    <t xml:space="preserve"> https://www.onestockhome.com/th/products/60543653/conwood-eaves-2-in-1-teak</t>
  </si>
  <si>
    <t>หลังคาทางเชื่อม กับอาคารเดิม</t>
  </si>
  <si>
    <t xml:space="preserve"> - รางระบายน้ำติดผนังอาคารเดิม</t>
  </si>
  <si>
    <t xml:space="preserve"> - ตะปูเกลียวยึดกระเบื้อง 2 นิ้ว ปลายสว่าน ปลายสว่าน</t>
  </si>
  <si>
    <t xml:space="preserve">   (ยึดแผ่นละ 2 ตัว)</t>
  </si>
  <si>
    <t>งานรื้อถอนปรับปรุงพื้นที่ภายในอาคารสำนักงานเดิม</t>
  </si>
  <si>
    <t xml:space="preserve"> - งานฉาบปูนเรียบตีเส้นเซาะร่อง</t>
  </si>
  <si>
    <t>งานคอนกรีตโครงสร้าง - ฐานราก</t>
  </si>
  <si>
    <t>งานคอนกรีตโครงสร้างอาคาร - คาน เสา อื่นๆ</t>
  </si>
  <si>
    <t>งานปรับปรุงอาคารสำนักงานเทศบาลฯ เดิม</t>
  </si>
  <si>
    <t xml:space="preserve"> - ถังดักไขมันสำเร็จรูป ของ DOS รุ่น DGT CENTURY</t>
  </si>
  <si>
    <t xml:space="preserve"> https://www.onestockhome.com/Default.aspx?pageid=476&amp;PRODUCT_ID=3842</t>
  </si>
  <si>
    <t>ถังบำบัดน้ำเสียสำเร็จรูป ของ DOS รุ่น HERO 1600L</t>
  </si>
  <si>
    <t>พร้อมอ</t>
  </si>
  <si>
    <t xml:space="preserve"> https://www.homepro.co.th/category/11132</t>
  </si>
  <si>
    <t xml:space="preserve"> ถังบำบัดน้ำ</t>
  </si>
  <si>
    <t>งานประชาสัมพันธ์โครงการ</t>
  </si>
  <si>
    <t xml:space="preserve"> - งานป้ายประชาสัมพันธ์โครงการ</t>
  </si>
  <si>
    <t>รวมงานเบ็ดเตล็ดอื่นๆ</t>
  </si>
  <si>
    <t>รวมค่าวัสดุ + ค่าแรง งานระบบไฟฟ้าและสื่อสารในอาคาร</t>
  </si>
  <si>
    <t>รวมค่าวัสดุ + ค่าแรง งานเบ็ดเตล็ดอื่นๆ</t>
  </si>
  <si>
    <t xml:space="preserve"> - งานตกแต่งพื้นบริเวณหน้าบ่อน้ำ</t>
  </si>
  <si>
    <t xml:space="preserve"> - ผนังก่ออิฐมวญเต็มแผ่น (บ่อน้ำ) </t>
  </si>
  <si>
    <t xml:space="preserve"> https://www.onestockhome.com/th/products/68060692/smart-board-scg-8-mm</t>
  </si>
  <si>
    <t>ฝ้าสมาร์ทบอร์ด</t>
  </si>
  <si>
    <t xml:space="preserve"> - ฝ้าสมาร์ทบอร์ด ขอบเรียบ หนา 8 มม. ฉาบเรียบรอยต่อ  </t>
  </si>
  <si>
    <t xml:space="preserve">   นายช่างโยธาชำนาญงาน</t>
  </si>
  <si>
    <t xml:space="preserve">  นายช่างโยธาชำนาญงาน</t>
  </si>
  <si>
    <t xml:space="preserve"> นายช่างโยธาชำนาญงาน</t>
  </si>
  <si>
    <t>งานอื่นๆ</t>
  </si>
  <si>
    <t xml:space="preserve">                                                                                                                     (นายอรรถกร  ล้อมในเมือง) </t>
  </si>
  <si>
    <t xml:space="preserve">                                                                                                                          ผู้อำนวยการกองช่าง</t>
  </si>
  <si>
    <t xml:space="preserve">(ลงชื่อ).....................................................ประธานกรรมการ </t>
  </si>
  <si>
    <t xml:space="preserve"> - แผ่นเชิงชาย / แผ่นบัวทับเชิงชาย สำเร็จรูป</t>
  </si>
  <si>
    <t xml:space="preserve"> - ครอบสันหลังคา Metal Shee</t>
  </si>
  <si>
    <t xml:space="preserve">แทนค่าสูตร FACTOR F = 1.3050 - [ ( 1.3050 - 1.3035 ) x ( 1,542,350.9 - 1,000,000 ) ] </t>
  </si>
  <si>
    <t>(นายสิทธิพร  เปล่งงูเหลือม)  นายช่างโยธาชำนาญงาน</t>
  </si>
  <si>
    <t xml:space="preserve">                                                                                                     (นายอรรถกร  ล้อมในเมือง)     </t>
  </si>
  <si>
    <t xml:space="preserve">                                                                                                          ผู้อำนวยการกองช่าง</t>
  </si>
  <si>
    <t>คู่  ขนาด  2 x 2.5 ตร.มม. (แบบร้อยท่อ PVC. ฝังผนัง)</t>
  </si>
  <si>
    <t>ค่าสายไฟฟ้า 1.5</t>
  </si>
  <si>
    <t>ค่าสายไฟฟ้า 2.5</t>
  </si>
  <si>
    <t>หน้าทื  14</t>
  </si>
  <si>
    <t xml:space="preserve">คาน B1 ยาว </t>
  </si>
  <si>
    <t xml:space="preserve">คาน B2 ยาว </t>
  </si>
  <si>
    <t xml:space="preserve">คาน B3 ยาว </t>
  </si>
  <si>
    <t xml:space="preserve">คาน B4 ยาว </t>
  </si>
  <si>
    <t xml:space="preserve">คาน B5 ยาว </t>
  </si>
  <si>
    <t xml:space="preserve">คาน B6 ยาว </t>
  </si>
  <si>
    <t xml:space="preserve">คาน B7 ยาว </t>
  </si>
  <si>
    <t xml:space="preserve"> - เหล็ก C ขนาด 150 x 50 x 20 x 3.2 มม. </t>
  </si>
  <si>
    <t xml:space="preserve"> - เหล็ก C ขนาด 125 x 50 x 20 x 3.2 มม. </t>
  </si>
  <si>
    <t xml:space="preserve">คาน B8 ยาว </t>
  </si>
  <si>
    <t>บาท.  \=</t>
  </si>
  <si>
    <t xml:space="preserve">คาน B10 ยาว </t>
  </si>
  <si>
    <t xml:space="preserve">คาน B9 ยาว </t>
  </si>
  <si>
    <t xml:space="preserve">คาน B11 ยาว </t>
  </si>
  <si>
    <t>เหล็ก </t>
  </si>
  <si>
    <t xml:space="preserve"> - เหล็กแป C - Line สำเร็จรูป @ 0.32 -0.35 ม.</t>
  </si>
  <si>
    <t xml:space="preserve">เหล็ก ¨ </t>
  </si>
  <si>
    <t xml:space="preserve">คาน B12 ยาว </t>
  </si>
  <si>
    <t xml:space="preserve">คาน B13 ยาว </t>
  </si>
  <si>
    <t xml:space="preserve"> - ผนังก่ออิฐมวลเบา ขนาด 7 x 16 x 3.5 cm. (P1)</t>
  </si>
  <si>
    <t xml:space="preserve"> - โถส้วมนั่งราบ รุ่น ALEX แบบสองชิ้น (C13930)  </t>
  </si>
  <si>
    <t xml:space="preserve"> - ท่อ PVC ø 4"</t>
  </si>
  <si>
    <t xml:space="preserve"> - ข้องอ 90 องศา ø 4"</t>
  </si>
  <si>
    <t xml:space="preserve"> - ท่อ PVC ø 2"</t>
  </si>
  <si>
    <t xml:space="preserve"> - ท่อระบายน้ำคอนกรีตไม่เสริมเหล็ก ปากลิ้นราง ø 0.30 ม. </t>
  </si>
  <si>
    <t xml:space="preserve"> - ข้องอ 90 องศา ø 2"</t>
  </si>
  <si>
    <t xml:space="preserve"> - สามทาง T ø 2"</t>
  </si>
  <si>
    <t xml:space="preserve"> - FD ø 2"</t>
  </si>
  <si>
    <t xml:space="preserve"> - ท่อ PVC ø 3/4"</t>
  </si>
  <si>
    <t xml:space="preserve"> - ข้องอ 90 องศา ø 3/4"</t>
  </si>
  <si>
    <t xml:space="preserve"> - สามทาง T ø 3/4"</t>
  </si>
  <si>
    <t xml:space="preserve"> - ข้อต่อตรง ø 3/4"</t>
  </si>
  <si>
    <t xml:space="preserve"> - METER ø 1/2"</t>
  </si>
  <si>
    <t xml:space="preserve"> - ก๊อกน้ำ ø 1/2"</t>
  </si>
  <si>
    <t xml:space="preserve"> - RD ø 3"</t>
  </si>
  <si>
    <t>สถานที่ก่อสร้าง   ภายในเขตเทศบาลตำบลโพธิ์กลาง   อำเภอเมืองนครราชสีมา  จังหวัดนครราชสีมา</t>
  </si>
  <si>
    <t>เจ้าของงบประมาณ   เทศบาลตำบลโพธิ์กลาง</t>
  </si>
  <si>
    <t xml:space="preserve">ราคาตามแบบ ปร.4              จำนวน..............14...........แผ่น </t>
  </si>
  <si>
    <t>(สองล้านบาทถ้วน)</t>
  </si>
  <si>
    <t xml:space="preserve">ส่วนราชการ  ฝ่ายแบบแผนและก่อสร้าง  งานวิศวกรรม  กองช่าง  เทศบาลตำบลโพธิ์กลาง </t>
  </si>
  <si>
    <t xml:space="preserve">โครงการ   </t>
  </si>
  <si>
    <t>ประมาณราคาโดย  นายสิทธิพร  เปล่งงูเหลือม  ตำแหน่ง  นายช่างโยธาชำนาญงาน</t>
  </si>
  <si>
    <t>ไม้ฝ า เฌอร่า</t>
  </si>
  <si>
    <t>ไม้ฝา เฌอร่า เป็นผลิตภัณฑ์ทดแทนไม้สำหรับงานตกแต่งผนัง</t>
  </si>
  <si>
    <t>ผิวหน้าของแผ่นไม้ฝา เฌอร่า อัดลายไม้ธรรมชาติให้ความ</t>
  </si>
  <si>
    <t xml:space="preserve"> - ไม้ค้ำยันแบบ คิดประมาณ 30% </t>
  </si>
  <si>
    <t xml:space="preserve"> - เหล็ก Anchor - Bolt (J)  Ø 20 มม. ยาว 0.60 ม. (ดูขยาย) </t>
  </si>
  <si>
    <t xml:space="preserve">หมายเหตุ       </t>
  </si>
  <si>
    <t>ราคาวัสดุ คิดจากพาณิชย์จังหวัดฯ  เดือนกรกฎาคม   2561  และค่าแรงคิดจากบัญชีค่าแรง  ค่าดำเนินการ   สำหรับการถอดแบบคำนวณราคากลางงานก่อสร้างของกรมบัญชีกลาง</t>
  </si>
  <si>
    <t xml:space="preserve">ราคาน้ำมันดีเซล  วันที่  9  สิงหาคม  2561   =  </t>
  </si>
  <si>
    <t xml:space="preserve"> - แผ่นพื้นคอนกรีตสำเร็จรูป ( LL. 200 Kg / cm2)</t>
  </si>
  <si>
    <t xml:space="preserve">หมายเหตุ   </t>
  </si>
  <si>
    <t xml:space="preserve">หมายเหตุ     </t>
  </si>
  <si>
    <t xml:space="preserve">หมายเหตุ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</si>
</sst>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000"/>
    <numFmt numFmtId="189" formatCode="0.000"/>
    <numFmt numFmtId="190" formatCode="[$-101041E]d\ mmmm\ yyyy;@"/>
    <numFmt numFmtId="191" formatCode="_-* #,##0.0000_-;\-* #,##0.0000_-;_-* &quot;-&quot;??_-;_-@_-"/>
    <numFmt numFmtId="192" formatCode="0.0"/>
    <numFmt numFmtId="193" formatCode="_-* #,##0.000_-;\-* #,##0.000_-;_-* &quot;-&quot;??_-;_-@_-"/>
    <numFmt numFmtId="194" formatCode="_-* #,##0.000_-;\-* #,##0.000_-;_-* &quot;-&quot;???_-;_-@_-"/>
    <numFmt numFmtId="195" formatCode="0.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#,##0.000"/>
    <numFmt numFmtId="201" formatCode="#,##0.0000"/>
    <numFmt numFmtId="202" formatCode="0.000000"/>
    <numFmt numFmtId="203" formatCode="[$-101041E]d\ mmm\ yy;@"/>
    <numFmt numFmtId="204" formatCode="_-* #,##0.0_-;\-* #,##0.0_-;_-* &quot;-&quot;??_-;_-@_-"/>
    <numFmt numFmtId="205" formatCode="_-* #,##0_-;\-* #,##0_-;_-* &quot;-&quot;??_-;_-@_-"/>
  </numFmts>
  <fonts count="149">
    <font>
      <sz val="11"/>
      <color theme="1"/>
      <name val="Calibri"/>
      <family val="2"/>
    </font>
    <font>
      <sz val="16"/>
      <color indexed="8"/>
      <name val="AngsanaUPC"/>
      <family val="2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8"/>
      <name val="Calibri"/>
      <family val="2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u val="single"/>
      <sz val="16"/>
      <color indexed="12"/>
      <name val="AngsanaUPC"/>
      <family val="1"/>
    </font>
    <font>
      <u val="single"/>
      <sz val="14"/>
      <color indexed="12"/>
      <name val="AngsanaUPC"/>
      <family val="1"/>
    </font>
    <font>
      <sz val="14"/>
      <color indexed="18"/>
      <name val="AngsanaUPC"/>
      <family val="1"/>
    </font>
    <font>
      <b/>
      <sz val="14"/>
      <color indexed="8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8"/>
      <name val="AngsanaUPC"/>
      <family val="1"/>
    </font>
    <font>
      <u val="single"/>
      <sz val="16"/>
      <name val="AngsanaUPC"/>
      <family val="1"/>
    </font>
    <font>
      <sz val="15"/>
      <name val="Angsana New"/>
      <family val="1"/>
    </font>
    <font>
      <sz val="14"/>
      <name val="CordiaUPC"/>
      <family val="2"/>
    </font>
    <font>
      <sz val="14"/>
      <color indexed="9"/>
      <name val="Cordia New"/>
      <family val="2"/>
    </font>
    <font>
      <sz val="14"/>
      <color indexed="9"/>
      <name val="Angsana New"/>
      <family val="1"/>
    </font>
    <font>
      <sz val="14"/>
      <color indexed="18"/>
      <name val="Cordia New"/>
      <family val="2"/>
    </font>
    <font>
      <sz val="10"/>
      <color indexed="18"/>
      <name val="Arial"/>
      <family val="2"/>
    </font>
    <font>
      <b/>
      <sz val="18"/>
      <name val="AngsanaUPC"/>
      <family val="1"/>
    </font>
    <font>
      <b/>
      <u val="single"/>
      <sz val="14"/>
      <name val="AngsanaUPC"/>
      <family val="1"/>
    </font>
    <font>
      <b/>
      <i/>
      <u val="single"/>
      <sz val="14"/>
      <name val="AngsanaUPC"/>
      <family val="1"/>
    </font>
    <font>
      <sz val="12"/>
      <name val="AngsanaUPC"/>
      <family val="1"/>
    </font>
    <font>
      <sz val="10"/>
      <name val="Angsana New"/>
      <family val="1"/>
    </font>
    <font>
      <sz val="10"/>
      <name val="AngsanaUPC"/>
      <family val="1"/>
    </font>
    <font>
      <u val="single"/>
      <sz val="14"/>
      <name val="AngsanaUPC"/>
      <family val="1"/>
    </font>
    <font>
      <sz val="11"/>
      <name val="AngsanaUPC"/>
      <family val="1"/>
    </font>
    <font>
      <sz val="13"/>
      <name val="AngsanaUPC"/>
      <family val="1"/>
    </font>
    <font>
      <b/>
      <i/>
      <sz val="14"/>
      <name val="AngsanaUPC"/>
      <family val="1"/>
    </font>
    <font>
      <b/>
      <u val="doubleAccounting"/>
      <sz val="14"/>
      <name val="AngsanaUPC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sz val="16"/>
      <name val="Angsana New"/>
      <family val="1"/>
    </font>
    <font>
      <b/>
      <u val="singleAccounting"/>
      <sz val="14"/>
      <name val="AngsanaUPC"/>
      <family val="1"/>
    </font>
    <font>
      <sz val="16"/>
      <color indexed="8"/>
      <name val="BrowalliaUPC"/>
      <family val="2"/>
    </font>
    <font>
      <sz val="16"/>
      <color indexed="8"/>
      <name val="Symbol"/>
      <family val="1"/>
    </font>
    <font>
      <sz val="14.4"/>
      <color indexed="8"/>
      <name val="BrowalliaUPC"/>
      <family val="2"/>
    </font>
    <font>
      <sz val="12"/>
      <name val="Angsana New"/>
      <family val="1"/>
    </font>
    <font>
      <b/>
      <i/>
      <u val="doubleAccounting"/>
      <sz val="14"/>
      <name val="AngsanaUPC"/>
      <family val="1"/>
    </font>
    <font>
      <sz val="17"/>
      <name val="Times"/>
      <family val="1"/>
    </font>
    <font>
      <sz val="10"/>
      <name val="Times"/>
      <family val="1"/>
    </font>
    <font>
      <sz val="11"/>
      <name val="Angsana New"/>
      <family val="1"/>
    </font>
    <font>
      <sz val="19"/>
      <name val="Times"/>
      <family val="1"/>
    </font>
    <font>
      <i/>
      <sz val="7"/>
      <name val="Times"/>
      <family val="1"/>
    </font>
    <font>
      <u val="single"/>
      <sz val="12"/>
      <name val="AngsanaUPC"/>
      <family val="1"/>
    </font>
    <font>
      <b/>
      <u val="single"/>
      <sz val="14"/>
      <name val="Angsana New"/>
      <family val="1"/>
    </font>
    <font>
      <b/>
      <sz val="10"/>
      <name val="Arial"/>
      <family val="2"/>
    </font>
    <font>
      <sz val="11"/>
      <color indexed="8"/>
      <name val="Tahoma"/>
      <family val="2"/>
    </font>
    <font>
      <sz val="16"/>
      <color indexed="9"/>
      <name val="AngsanaUPC"/>
      <family val="2"/>
    </font>
    <font>
      <u val="single"/>
      <sz val="11"/>
      <color indexed="20"/>
      <name val="Tahoma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4"/>
      <color indexed="8"/>
      <name val="Angsana New"/>
      <family val="1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UPC"/>
      <family val="1"/>
    </font>
    <font>
      <sz val="12"/>
      <color indexed="10"/>
      <name val="Angsana New"/>
      <family val="1"/>
    </font>
    <font>
      <u val="single"/>
      <sz val="14"/>
      <color indexed="8"/>
      <name val="Angsana New"/>
      <family val="1"/>
    </font>
    <font>
      <sz val="14"/>
      <color indexed="53"/>
      <name val="Angsana New"/>
      <family val="1"/>
    </font>
    <font>
      <b/>
      <sz val="14"/>
      <color indexed="10"/>
      <name val="Angsana New"/>
      <family val="1"/>
    </font>
    <font>
      <sz val="14"/>
      <color indexed="63"/>
      <name val="Angsana News"/>
      <family val="1"/>
    </font>
    <font>
      <sz val="10"/>
      <color indexed="8"/>
      <name val="Angsana New"/>
      <family val="1"/>
    </font>
    <font>
      <u val="single"/>
      <sz val="14"/>
      <color indexed="10"/>
      <name val="Angsana New"/>
      <family val="1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Angsana New"/>
      <family val="1"/>
    </font>
    <font>
      <b/>
      <sz val="12"/>
      <color indexed="18"/>
      <name val="Arial"/>
      <family val="2"/>
    </font>
    <font>
      <sz val="11"/>
      <color indexed="10"/>
      <name val="Tahoma"/>
      <family val="2"/>
    </font>
    <font>
      <sz val="11"/>
      <color indexed="55"/>
      <name val="Tahoma"/>
      <family val="2"/>
    </font>
    <font>
      <sz val="16"/>
      <color indexed="10"/>
      <name val="BrowalliaUPC"/>
      <family val="2"/>
    </font>
    <font>
      <b/>
      <sz val="16"/>
      <color indexed="10"/>
      <name val="BrowalliaUPC"/>
      <family val="2"/>
    </font>
    <font>
      <sz val="10"/>
      <color indexed="10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  <font>
      <b/>
      <sz val="28"/>
      <color indexed="10"/>
      <name val="BrowalliaUPC"/>
      <family val="2"/>
    </font>
    <font>
      <sz val="28"/>
      <color indexed="8"/>
      <name val="BrowalliaUPC"/>
      <family val="2"/>
    </font>
    <font>
      <b/>
      <sz val="26"/>
      <color indexed="10"/>
      <name val="BrowalliaUPC"/>
      <family val="2"/>
    </font>
    <font>
      <sz val="26"/>
      <color indexed="8"/>
      <name val="BrowalliaUPC"/>
      <family val="2"/>
    </font>
    <font>
      <sz val="11"/>
      <name val="Tahoma"/>
      <family val="2"/>
    </font>
    <font>
      <sz val="8"/>
      <name val="Tahoma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4"/>
      <color theme="1"/>
      <name val="Angsana New"/>
      <family val="2"/>
    </font>
    <font>
      <u val="single"/>
      <sz val="11"/>
      <color theme="11"/>
      <name val="Tahoma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theme="1"/>
      <name val="Angsana New"/>
      <family val="1"/>
    </font>
    <font>
      <sz val="14"/>
      <color theme="1" tint="0.04998999834060669"/>
      <name val="AngsanaUPC"/>
      <family val="1"/>
    </font>
    <font>
      <sz val="14"/>
      <color theme="1" tint="0.04998999834060669"/>
      <name val="Angsana New"/>
      <family val="1"/>
    </font>
    <font>
      <sz val="12"/>
      <color rgb="FFFF0000"/>
      <name val="Angsana New"/>
      <family val="1"/>
    </font>
    <font>
      <u val="single"/>
      <sz val="14"/>
      <color theme="1"/>
      <name val="Angsana New"/>
      <family val="1"/>
    </font>
    <font>
      <sz val="14"/>
      <color theme="9"/>
      <name val="Angsana New"/>
      <family val="1"/>
    </font>
    <font>
      <sz val="14"/>
      <color theme="0"/>
      <name val="Angsana New"/>
      <family val="1"/>
    </font>
    <font>
      <b/>
      <sz val="14"/>
      <color rgb="FFFF0000"/>
      <name val="Angsana New"/>
      <family val="1"/>
    </font>
    <font>
      <sz val="14"/>
      <color rgb="FF333333"/>
      <name val="Angsana News"/>
      <family val="1"/>
    </font>
    <font>
      <sz val="10"/>
      <color theme="1"/>
      <name val="Angsana New"/>
      <family val="1"/>
    </font>
    <font>
      <u val="single"/>
      <sz val="14"/>
      <color rgb="FFFF0000"/>
      <name val="Angsana New"/>
      <family val="1"/>
    </font>
    <font>
      <sz val="8"/>
      <color rgb="FF000000"/>
      <name val="MS Sans Serif"/>
      <family val="2"/>
    </font>
    <font>
      <sz val="10"/>
      <color rgb="FF000000"/>
      <name val="MS Sans Serif"/>
      <family val="2"/>
    </font>
    <font>
      <sz val="11"/>
      <color theme="1"/>
      <name val="Angsana New"/>
      <family val="1"/>
    </font>
    <font>
      <b/>
      <sz val="12"/>
      <color rgb="FF19135D"/>
      <name val="Arial"/>
      <family val="2"/>
    </font>
    <font>
      <sz val="11"/>
      <color rgb="FFFF0000"/>
      <name val="Tahoma"/>
      <family val="2"/>
    </font>
    <font>
      <sz val="11"/>
      <color rgb="FF919195"/>
      <name val="Tahoma"/>
      <family val="2"/>
    </font>
    <font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6"/>
      <color rgb="FFFF0000"/>
      <name val="BrowalliaUPC"/>
      <family val="2"/>
    </font>
    <font>
      <sz val="10"/>
      <color rgb="FFFF0000"/>
      <name val="Angsana New"/>
      <family val="1"/>
    </font>
    <font>
      <sz val="12"/>
      <color theme="1"/>
      <name val="Angsana New"/>
      <family val="1"/>
    </font>
    <font>
      <sz val="14"/>
      <color theme="0"/>
      <name val="Cordia New"/>
      <family val="2"/>
    </font>
    <font>
      <sz val="11"/>
      <name val="Calibri"/>
      <family val="2"/>
    </font>
    <font>
      <b/>
      <sz val="16"/>
      <color theme="1"/>
      <name val="Angsana New"/>
      <family val="1"/>
    </font>
    <font>
      <b/>
      <sz val="28"/>
      <color rgb="FFFF0000"/>
      <name val="BrowalliaUPC"/>
      <family val="2"/>
    </font>
    <font>
      <sz val="28"/>
      <color theme="1"/>
      <name val="BrowalliaUPC"/>
      <family val="2"/>
    </font>
    <font>
      <b/>
      <sz val="26"/>
      <color rgb="FFFF0000"/>
      <name val="BrowalliaUPC"/>
      <family val="2"/>
    </font>
    <font>
      <sz val="26"/>
      <color theme="1"/>
      <name val="BrowalliaUP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7"/>
        <bgColor indexed="64"/>
      </patternFill>
    </fill>
    <fill>
      <patternFill patternType="solid">
        <fgColor theme="3" tint="0.799979984760284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/>
      <top/>
      <bottom/>
    </border>
    <border>
      <left style="thin">
        <color indexed="8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 style="thick">
        <color rgb="FF00AFF0"/>
      </top>
      <bottom>
        <color indexed="63"/>
      </bottom>
    </border>
    <border>
      <left style="dotted">
        <color rgb="FFDADADB"/>
      </left>
      <right>
        <color indexed="63"/>
      </right>
      <top style="thick">
        <color rgb="FF00AFF0"/>
      </top>
      <bottom>
        <color indexed="63"/>
      </bottom>
    </border>
    <border>
      <left style="dotted">
        <color rgb="FFDADADB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theme="0" tint="-0.3499799966812134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1" fillId="0" borderId="0">
      <alignment/>
      <protection/>
    </xf>
    <xf numFmtId="9" fontId="0" fillId="0" borderId="0" applyFont="0" applyFill="0" applyBorder="0" applyAlignment="0" applyProtection="0"/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1" borderId="2" applyNumberFormat="0" applyAlignment="0" applyProtection="0"/>
    <xf numFmtId="0" fontId="108" fillId="0" borderId="3" applyNumberFormat="0" applyFill="0" applyAlignment="0" applyProtection="0"/>
    <xf numFmtId="0" fontId="109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10" fillId="23" borderId="1" applyNumberFormat="0" applyAlignment="0" applyProtection="0"/>
    <xf numFmtId="0" fontId="111" fillId="24" borderId="0" applyNumberFormat="0" applyBorder="0" applyAlignment="0" applyProtection="0"/>
    <xf numFmtId="0" fontId="112" fillId="0" borderId="4" applyNumberFormat="0" applyFill="0" applyAlignment="0" applyProtection="0"/>
    <xf numFmtId="0" fontId="113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14" fillId="20" borderId="5" applyNumberFormat="0" applyAlignment="0" applyProtection="0"/>
    <xf numFmtId="0" fontId="0" fillId="32" borderId="6" applyNumberFormat="0" applyFont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7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63">
    <xf numFmtId="0" fontId="0" fillId="0" borderId="0" xfId="0" applyFont="1" applyAlignment="1">
      <alignment/>
    </xf>
    <xf numFmtId="0" fontId="101" fillId="0" borderId="0" xfId="0" applyFont="1" applyAlignment="1">
      <alignment/>
    </xf>
    <xf numFmtId="0" fontId="11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18" fillId="0" borderId="14" xfId="0" applyNumberFormat="1" applyFont="1" applyBorder="1" applyAlignment="1">
      <alignment horizontal="center"/>
    </xf>
    <xf numFmtId="0" fontId="118" fillId="0" borderId="14" xfId="0" applyFont="1" applyBorder="1" applyAlignment="1">
      <alignment horizontal="left"/>
    </xf>
    <xf numFmtId="4" fontId="101" fillId="0" borderId="14" xfId="0" applyNumberFormat="1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4" fontId="101" fillId="0" borderId="14" xfId="0" applyNumberFormat="1" applyFont="1" applyBorder="1" applyAlignment="1">
      <alignment horizontal="right"/>
    </xf>
    <xf numFmtId="0" fontId="101" fillId="0" borderId="14" xfId="0" applyFont="1" applyBorder="1" applyAlignment="1">
      <alignment/>
    </xf>
    <xf numFmtId="187" fontId="101" fillId="0" borderId="15" xfId="0" applyNumberFormat="1" applyFont="1" applyBorder="1" applyAlignment="1">
      <alignment horizontal="center"/>
    </xf>
    <xf numFmtId="0" fontId="101" fillId="0" borderId="15" xfId="0" applyFont="1" applyBorder="1" applyAlignment="1">
      <alignment horizontal="left"/>
    </xf>
    <xf numFmtId="4" fontId="101" fillId="0" borderId="15" xfId="0" applyNumberFormat="1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4" fontId="101" fillId="0" borderId="15" xfId="0" applyNumberFormat="1" applyFont="1" applyBorder="1" applyAlignment="1">
      <alignment horizontal="right"/>
    </xf>
    <xf numFmtId="0" fontId="101" fillId="0" borderId="15" xfId="0" applyFont="1" applyBorder="1" applyAlignment="1">
      <alignment/>
    </xf>
    <xf numFmtId="4" fontId="101" fillId="33" borderId="15" xfId="0" applyNumberFormat="1" applyFont="1" applyFill="1" applyBorder="1" applyAlignment="1">
      <alignment horizontal="center"/>
    </xf>
    <xf numFmtId="187" fontId="101" fillId="0" borderId="16" xfId="0" applyNumberFormat="1" applyFont="1" applyBorder="1" applyAlignment="1">
      <alignment horizontal="center"/>
    </xf>
    <xf numFmtId="0" fontId="101" fillId="0" borderId="16" xfId="0" applyFont="1" applyBorder="1" applyAlignment="1">
      <alignment/>
    </xf>
    <xf numFmtId="4" fontId="101" fillId="0" borderId="16" xfId="0" applyNumberFormat="1" applyFont="1" applyBorder="1" applyAlignment="1">
      <alignment horizontal="center"/>
    </xf>
    <xf numFmtId="0" fontId="101" fillId="0" borderId="16" xfId="0" applyFont="1" applyBorder="1" applyAlignment="1">
      <alignment horizontal="center"/>
    </xf>
    <xf numFmtId="4" fontId="101" fillId="0" borderId="16" xfId="0" applyNumberFormat="1" applyFont="1" applyBorder="1" applyAlignment="1">
      <alignment horizontal="right"/>
    </xf>
    <xf numFmtId="4" fontId="101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/>
    </xf>
    <xf numFmtId="4" fontId="118" fillId="0" borderId="15" xfId="0" applyNumberFormat="1" applyFont="1" applyBorder="1" applyAlignment="1">
      <alignment horizontal="right"/>
    </xf>
    <xf numFmtId="3" fontId="118" fillId="0" borderId="15" xfId="0" applyNumberFormat="1" applyFont="1" applyBorder="1" applyAlignment="1">
      <alignment horizontal="center"/>
    </xf>
    <xf numFmtId="0" fontId="118" fillId="0" borderId="15" xfId="0" applyFont="1" applyBorder="1" applyAlignment="1">
      <alignment horizontal="left"/>
    </xf>
    <xf numFmtId="0" fontId="101" fillId="0" borderId="17" xfId="0" applyFont="1" applyBorder="1" applyAlignment="1">
      <alignment/>
    </xf>
    <xf numFmtId="0" fontId="101" fillId="0" borderId="17" xfId="0" applyFont="1" applyBorder="1" applyAlignment="1">
      <alignment horizontal="center"/>
    </xf>
    <xf numFmtId="0" fontId="101" fillId="0" borderId="16" xfId="0" applyFont="1" applyBorder="1" applyAlignment="1">
      <alignment horizontal="left"/>
    </xf>
    <xf numFmtId="4" fontId="118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4" fontId="101" fillId="0" borderId="17" xfId="0" applyNumberFormat="1" applyFont="1" applyBorder="1" applyAlignment="1">
      <alignment horizontal="center"/>
    </xf>
    <xf numFmtId="49" fontId="6" fillId="0" borderId="18" xfId="50" applyNumberFormat="1" applyFont="1" applyBorder="1" applyAlignment="1">
      <alignment vertical="center"/>
      <protection/>
    </xf>
    <xf numFmtId="4" fontId="6" fillId="0" borderId="15" xfId="50" applyNumberFormat="1" applyFont="1" applyBorder="1" applyAlignment="1">
      <alignment horizontal="center" vertical="center"/>
      <protection/>
    </xf>
    <xf numFmtId="4" fontId="6" fillId="0" borderId="17" xfId="50" applyNumberFormat="1" applyFont="1" applyBorder="1" applyAlignment="1">
      <alignment horizontal="center" vertical="center"/>
      <protection/>
    </xf>
    <xf numFmtId="4" fontId="101" fillId="0" borderId="19" xfId="0" applyNumberFormat="1" applyFont="1" applyBorder="1" applyAlignment="1">
      <alignment horizontal="center"/>
    </xf>
    <xf numFmtId="0" fontId="118" fillId="0" borderId="19" xfId="0" applyFont="1" applyBorder="1" applyAlignment="1">
      <alignment horizontal="center"/>
    </xf>
    <xf numFmtId="0" fontId="101" fillId="0" borderId="19" xfId="0" applyFont="1" applyBorder="1" applyAlignment="1">
      <alignment horizontal="center"/>
    </xf>
    <xf numFmtId="4" fontId="101" fillId="0" borderId="19" xfId="0" applyNumberFormat="1" applyFont="1" applyBorder="1" applyAlignment="1">
      <alignment horizontal="right"/>
    </xf>
    <xf numFmtId="4" fontId="118" fillId="0" borderId="19" xfId="0" applyNumberFormat="1" applyFont="1" applyBorder="1" applyAlignment="1">
      <alignment horizontal="right"/>
    </xf>
    <xf numFmtId="0" fontId="101" fillId="0" borderId="19" xfId="0" applyFont="1" applyBorder="1" applyAlignment="1">
      <alignment/>
    </xf>
    <xf numFmtId="3" fontId="118" fillId="0" borderId="17" xfId="0" applyNumberFormat="1" applyFont="1" applyBorder="1" applyAlignment="1">
      <alignment horizontal="center"/>
    </xf>
    <xf numFmtId="0" fontId="118" fillId="0" borderId="17" xfId="0" applyFont="1" applyBorder="1" applyAlignment="1">
      <alignment horizontal="left"/>
    </xf>
    <xf numFmtId="0" fontId="101" fillId="0" borderId="19" xfId="0" applyFont="1" applyBorder="1" applyAlignment="1">
      <alignment horizontal="left"/>
    </xf>
    <xf numFmtId="0" fontId="101" fillId="0" borderId="0" xfId="0" applyFont="1" applyBorder="1" applyAlignment="1">
      <alignment horizontal="center"/>
    </xf>
    <xf numFmtId="4" fontId="119" fillId="0" borderId="0" xfId="0" applyNumberFormat="1" applyFont="1" applyAlignment="1">
      <alignment/>
    </xf>
    <xf numFmtId="0" fontId="101" fillId="0" borderId="14" xfId="0" applyFont="1" applyBorder="1" applyAlignment="1">
      <alignment horizontal="left"/>
    </xf>
    <xf numFmtId="0" fontId="120" fillId="0" borderId="0" xfId="0" applyFont="1" applyAlignment="1">
      <alignment/>
    </xf>
    <xf numFmtId="0" fontId="101" fillId="0" borderId="0" xfId="0" applyFont="1" applyAlignment="1">
      <alignment horizontal="left"/>
    </xf>
    <xf numFmtId="0" fontId="101" fillId="0" borderId="0" xfId="0" applyFont="1" applyAlignment="1">
      <alignment horizontal="right"/>
    </xf>
    <xf numFmtId="0" fontId="101" fillId="0" borderId="0" xfId="0" applyFont="1" applyAlignment="1">
      <alignment horizontal="center"/>
    </xf>
    <xf numFmtId="0" fontId="101" fillId="0" borderId="20" xfId="0" applyFont="1" applyBorder="1" applyAlignment="1">
      <alignment/>
    </xf>
    <xf numFmtId="4" fontId="101" fillId="0" borderId="10" xfId="0" applyNumberFormat="1" applyFont="1" applyBorder="1" applyAlignment="1">
      <alignment horizontal="center"/>
    </xf>
    <xf numFmtId="0" fontId="101" fillId="0" borderId="10" xfId="0" applyFont="1" applyBorder="1" applyAlignment="1">
      <alignment horizontal="center"/>
    </xf>
    <xf numFmtId="4" fontId="101" fillId="0" borderId="21" xfId="0" applyNumberFormat="1" applyFont="1" applyBorder="1" applyAlignment="1">
      <alignment horizontal="center"/>
    </xf>
    <xf numFmtId="49" fontId="101" fillId="0" borderId="22" xfId="0" applyNumberFormat="1" applyFont="1" applyBorder="1" applyAlignment="1">
      <alignment horizontal="center"/>
    </xf>
    <xf numFmtId="188" fontId="101" fillId="0" borderId="15" xfId="0" applyNumberFormat="1" applyFont="1" applyBorder="1" applyAlignment="1">
      <alignment horizontal="center"/>
    </xf>
    <xf numFmtId="3" fontId="121" fillId="0" borderId="23" xfId="0" applyNumberFormat="1" applyFont="1" applyFill="1" applyBorder="1" applyAlignment="1" applyProtection="1">
      <alignment horizontal="left"/>
      <protection locked="0"/>
    </xf>
    <xf numFmtId="3" fontId="121" fillId="0" borderId="24" xfId="0" applyNumberFormat="1" applyFont="1" applyBorder="1" applyAlignment="1" applyProtection="1">
      <alignment/>
      <protection locked="0"/>
    </xf>
    <xf numFmtId="0" fontId="101" fillId="0" borderId="17" xfId="0" applyFont="1" applyBorder="1" applyAlignment="1">
      <alignment horizontal="left" vertical="center"/>
    </xf>
    <xf numFmtId="4" fontId="101" fillId="0" borderId="15" xfId="0" applyNumberFormat="1" applyFont="1" applyBorder="1" applyAlignment="1">
      <alignment/>
    </xf>
    <xf numFmtId="0" fontId="101" fillId="0" borderId="24" xfId="0" applyFont="1" applyBorder="1" applyAlignment="1">
      <alignment/>
    </xf>
    <xf numFmtId="49" fontId="101" fillId="0" borderId="25" xfId="0" applyNumberFormat="1" applyFont="1" applyBorder="1" applyAlignment="1">
      <alignment horizontal="center"/>
    </xf>
    <xf numFmtId="0" fontId="101" fillId="0" borderId="26" xfId="0" applyFont="1" applyBorder="1" applyAlignment="1">
      <alignment/>
    </xf>
    <xf numFmtId="4" fontId="101" fillId="0" borderId="26" xfId="0" applyNumberFormat="1" applyFont="1" applyBorder="1" applyAlignment="1">
      <alignment horizontal="center"/>
    </xf>
    <xf numFmtId="4" fontId="101" fillId="0" borderId="26" xfId="0" applyNumberFormat="1" applyFont="1" applyBorder="1" applyAlignment="1">
      <alignment/>
    </xf>
    <xf numFmtId="0" fontId="101" fillId="0" borderId="27" xfId="0" applyFont="1" applyBorder="1" applyAlignment="1">
      <alignment/>
    </xf>
    <xf numFmtId="49" fontId="101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4" fontId="101" fillId="0" borderId="30" xfId="0" applyNumberFormat="1" applyFont="1" applyBorder="1" applyAlignment="1">
      <alignment horizontal="center"/>
    </xf>
    <xf numFmtId="0" fontId="101" fillId="0" borderId="31" xfId="0" applyFont="1" applyBorder="1" applyAlignment="1">
      <alignment/>
    </xf>
    <xf numFmtId="4" fontId="101" fillId="0" borderId="32" xfId="0" applyNumberFormat="1" applyFont="1" applyBorder="1" applyAlignment="1">
      <alignment horizontal="center"/>
    </xf>
    <xf numFmtId="0" fontId="101" fillId="0" borderId="23" xfId="0" applyFont="1" applyBorder="1" applyAlignment="1">
      <alignment/>
    </xf>
    <xf numFmtId="0" fontId="6" fillId="0" borderId="33" xfId="0" applyFont="1" applyBorder="1" applyAlignment="1">
      <alignment/>
    </xf>
    <xf numFmtId="4" fontId="101" fillId="0" borderId="34" xfId="0" applyNumberFormat="1" applyFont="1" applyBorder="1" applyAlignment="1">
      <alignment horizontal="center"/>
    </xf>
    <xf numFmtId="0" fontId="101" fillId="0" borderId="35" xfId="0" applyFont="1" applyBorder="1" applyAlignment="1">
      <alignment/>
    </xf>
    <xf numFmtId="4" fontId="118" fillId="0" borderId="36" xfId="0" applyNumberFormat="1" applyFont="1" applyBorder="1" applyAlignment="1">
      <alignment horizontal="center"/>
    </xf>
    <xf numFmtId="0" fontId="101" fillId="0" borderId="37" xfId="0" applyFont="1" applyBorder="1" applyAlignment="1">
      <alignment/>
    </xf>
    <xf numFmtId="0" fontId="101" fillId="0" borderId="20" xfId="0" applyFont="1" applyBorder="1" applyAlignment="1">
      <alignment/>
    </xf>
    <xf numFmtId="0" fontId="101" fillId="0" borderId="38" xfId="0" applyFont="1" applyBorder="1" applyAlignment="1">
      <alignment/>
    </xf>
    <xf numFmtId="0" fontId="122" fillId="0" borderId="0" xfId="0" applyFont="1" applyAlignment="1" applyProtection="1">
      <alignment/>
      <protection locked="0"/>
    </xf>
    <xf numFmtId="0" fontId="122" fillId="0" borderId="0" xfId="0" applyFont="1" applyAlignment="1" applyProtection="1">
      <alignment horizontal="left"/>
      <protection locked="0"/>
    </xf>
    <xf numFmtId="0" fontId="122" fillId="0" borderId="0" xfId="0" applyFont="1" applyAlignment="1" applyProtection="1" quotePrefix="1">
      <alignment horizontal="left"/>
      <protection locked="0"/>
    </xf>
    <xf numFmtId="0" fontId="122" fillId="0" borderId="0" xfId="0" applyFont="1" applyAlignment="1">
      <alignment/>
    </xf>
    <xf numFmtId="0" fontId="118" fillId="0" borderId="39" xfId="0" applyFont="1" applyBorder="1" applyAlignment="1">
      <alignment horizontal="center" vertical="center"/>
    </xf>
    <xf numFmtId="0" fontId="118" fillId="0" borderId="17" xfId="0" applyFont="1" applyBorder="1" applyAlignment="1">
      <alignment horizontal="left" vertical="center"/>
    </xf>
    <xf numFmtId="0" fontId="101" fillId="0" borderId="40" xfId="0" applyFont="1" applyBorder="1" applyAlignment="1">
      <alignment horizontal="center" vertical="center"/>
    </xf>
    <xf numFmtId="0" fontId="101" fillId="0" borderId="39" xfId="0" applyFont="1" applyBorder="1" applyAlignment="1">
      <alignment horizontal="center" vertical="center"/>
    </xf>
    <xf numFmtId="4" fontId="118" fillId="0" borderId="15" xfId="0" applyNumberFormat="1" applyFont="1" applyBorder="1" applyAlignment="1">
      <alignment horizontal="center"/>
    </xf>
    <xf numFmtId="0" fontId="118" fillId="0" borderId="15" xfId="0" applyFont="1" applyBorder="1" applyAlignment="1">
      <alignment horizontal="right"/>
    </xf>
    <xf numFmtId="49" fontId="118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101" fillId="33" borderId="15" xfId="0" applyFont="1" applyFill="1" applyBorder="1" applyAlignment="1">
      <alignment/>
    </xf>
    <xf numFmtId="49" fontId="101" fillId="0" borderId="41" xfId="0" applyNumberFormat="1" applyFont="1" applyBorder="1" applyAlignment="1">
      <alignment horizontal="center"/>
    </xf>
    <xf numFmtId="0" fontId="101" fillId="0" borderId="42" xfId="0" applyFont="1" applyBorder="1" applyAlignment="1">
      <alignment/>
    </xf>
    <xf numFmtId="0" fontId="118" fillId="0" borderId="26" xfId="0" applyFont="1" applyBorder="1" applyAlignment="1">
      <alignment horizontal="center"/>
    </xf>
    <xf numFmtId="4" fontId="118" fillId="0" borderId="26" xfId="0" applyNumberFormat="1" applyFont="1" applyBorder="1" applyAlignment="1">
      <alignment horizontal="center"/>
    </xf>
    <xf numFmtId="4" fontId="101" fillId="0" borderId="43" xfId="0" applyNumberFormat="1" applyFont="1" applyBorder="1" applyAlignment="1">
      <alignment horizontal="center"/>
    </xf>
    <xf numFmtId="0" fontId="118" fillId="0" borderId="15" xfId="0" applyFont="1" applyBorder="1" applyAlignment="1">
      <alignment/>
    </xf>
    <xf numFmtId="0" fontId="101" fillId="0" borderId="23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49" fontId="101" fillId="0" borderId="39" xfId="0" applyNumberFormat="1" applyFont="1" applyBorder="1" applyAlignment="1">
      <alignment horizontal="center"/>
    </xf>
    <xf numFmtId="0" fontId="101" fillId="0" borderId="17" xfId="0" applyFont="1" applyBorder="1" applyAlignment="1">
      <alignment horizontal="left"/>
    </xf>
    <xf numFmtId="4" fontId="101" fillId="33" borderId="17" xfId="0" applyNumberFormat="1" applyFont="1" applyFill="1" applyBorder="1" applyAlignment="1">
      <alignment horizontal="center"/>
    </xf>
    <xf numFmtId="49" fontId="101" fillId="0" borderId="3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101" fillId="0" borderId="40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9" fontId="101" fillId="0" borderId="0" xfId="0" applyNumberFormat="1" applyFont="1" applyBorder="1" applyAlignment="1">
      <alignment horizontal="center"/>
    </xf>
    <xf numFmtId="0" fontId="101" fillId="0" borderId="0" xfId="0" applyFont="1" applyBorder="1" applyAlignment="1">
      <alignment/>
    </xf>
    <xf numFmtId="4" fontId="101" fillId="0" borderId="0" xfId="0" applyNumberFormat="1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2" fontId="101" fillId="0" borderId="0" xfId="0" applyNumberFormat="1" applyFont="1" applyAlignment="1">
      <alignment/>
    </xf>
    <xf numFmtId="2" fontId="101" fillId="0" borderId="0" xfId="0" applyNumberFormat="1" applyFont="1" applyAlignment="1">
      <alignment horizontal="center"/>
    </xf>
    <xf numFmtId="0" fontId="101" fillId="0" borderId="0" xfId="0" applyNumberFormat="1" applyFont="1" applyAlignment="1">
      <alignment horizontal="left"/>
    </xf>
    <xf numFmtId="0" fontId="119" fillId="0" borderId="0" xfId="0" applyFont="1" applyAlignment="1">
      <alignment/>
    </xf>
    <xf numFmtId="43" fontId="101" fillId="0" borderId="15" xfId="0" applyNumberFormat="1" applyFont="1" applyBorder="1" applyAlignment="1">
      <alignment horizontal="center"/>
    </xf>
    <xf numFmtId="43" fontId="101" fillId="0" borderId="15" xfId="0" applyNumberFormat="1" applyFont="1" applyBorder="1" applyAlignment="1">
      <alignment horizontal="right"/>
    </xf>
    <xf numFmtId="43" fontId="101" fillId="0" borderId="16" xfId="0" applyNumberFormat="1" applyFont="1" applyBorder="1" applyAlignment="1">
      <alignment horizontal="right"/>
    </xf>
    <xf numFmtId="43" fontId="118" fillId="0" borderId="15" xfId="0" applyNumberFormat="1" applyFont="1" applyBorder="1" applyAlignment="1">
      <alignment horizontal="right"/>
    </xf>
    <xf numFmtId="43" fontId="119" fillId="0" borderId="15" xfId="0" applyNumberFormat="1" applyFont="1" applyBorder="1" applyAlignment="1">
      <alignment horizontal="right"/>
    </xf>
    <xf numFmtId="189" fontId="101" fillId="0" borderId="0" xfId="0" applyNumberFormat="1" applyFont="1" applyAlignment="1">
      <alignment/>
    </xf>
    <xf numFmtId="0" fontId="101" fillId="0" borderId="0" xfId="0" applyFont="1" applyFill="1" applyAlignment="1">
      <alignment/>
    </xf>
    <xf numFmtId="0" fontId="119" fillId="34" borderId="0" xfId="0" applyFont="1" applyFill="1" applyAlignment="1">
      <alignment/>
    </xf>
    <xf numFmtId="189" fontId="119" fillId="34" borderId="0" xfId="0" applyNumberFormat="1" applyFont="1" applyFill="1" applyAlignment="1">
      <alignment/>
    </xf>
    <xf numFmtId="188" fontId="119" fillId="34" borderId="0" xfId="0" applyNumberFormat="1" applyFont="1" applyFill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2" fontId="125" fillId="0" borderId="0" xfId="0" applyNumberFormat="1" applyFont="1" applyAlignment="1">
      <alignment/>
    </xf>
    <xf numFmtId="43" fontId="126" fillId="0" borderId="15" xfId="0" applyNumberFormat="1" applyFont="1" applyBorder="1" applyAlignment="1">
      <alignment/>
    </xf>
    <xf numFmtId="43" fontId="119" fillId="0" borderId="15" xfId="0" applyNumberFormat="1" applyFont="1" applyBorder="1" applyAlignment="1">
      <alignment horizontal="center"/>
    </xf>
    <xf numFmtId="43" fontId="101" fillId="0" borderId="0" xfId="0" applyNumberFormat="1" applyFont="1" applyAlignment="1">
      <alignment/>
    </xf>
    <xf numFmtId="4" fontId="120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5" borderId="44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01" fillId="0" borderId="45" xfId="0" applyFont="1" applyBorder="1" applyAlignment="1">
      <alignment horizontal="right"/>
    </xf>
    <xf numFmtId="0" fontId="127" fillId="0" borderId="46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5" fillId="0" borderId="47" xfId="0" applyNumberFormat="1" applyFont="1" applyFill="1" applyBorder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 applyProtection="1">
      <alignment horizontal="center" vertical="center" shrinkToFit="1"/>
      <protection/>
    </xf>
    <xf numFmtId="0" fontId="14" fillId="0" borderId="47" xfId="0" applyNumberFormat="1" applyFont="1" applyFill="1" applyBorder="1" applyAlignment="1" applyProtection="1">
      <alignment horizontal="center"/>
      <protection/>
    </xf>
    <xf numFmtId="0" fontId="14" fillId="0" borderId="47" xfId="0" applyNumberFormat="1" applyFont="1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20" fillId="0" borderId="43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/>
      <protection/>
    </xf>
    <xf numFmtId="4" fontId="14" fillId="0" borderId="43" xfId="0" applyNumberFormat="1" applyFont="1" applyFill="1" applyBorder="1" applyAlignment="1" applyProtection="1">
      <alignment horizontal="right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4" fontId="14" fillId="0" borderId="43" xfId="0" applyNumberFormat="1" applyFont="1" applyFill="1" applyBorder="1" applyAlignment="1" applyProtection="1">
      <alignment/>
      <protection/>
    </xf>
    <xf numFmtId="3" fontId="20" fillId="0" borderId="43" xfId="0" applyNumberFormat="1" applyFont="1" applyFill="1" applyBorder="1" applyAlignment="1" applyProtection="1">
      <alignment horizontal="center"/>
      <protection/>
    </xf>
    <xf numFmtId="43" fontId="6" fillId="0" borderId="43" xfId="33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14" fillId="0" borderId="0" xfId="0" applyFont="1" applyBorder="1" applyAlignment="1">
      <alignment/>
    </xf>
    <xf numFmtId="43" fontId="14" fillId="0" borderId="43" xfId="33" applyFont="1" applyBorder="1" applyAlignment="1">
      <alignment/>
    </xf>
    <xf numFmtId="191" fontId="14" fillId="0" borderId="0" xfId="33" applyNumberFormat="1" applyFont="1" applyBorder="1" applyAlignment="1">
      <alignment/>
    </xf>
    <xf numFmtId="43" fontId="21" fillId="0" borderId="43" xfId="33" applyFont="1" applyBorder="1" applyAlignment="1">
      <alignment/>
    </xf>
    <xf numFmtId="0" fontId="3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43" xfId="0" applyFont="1" applyFill="1" applyBorder="1" applyAlignment="1" applyProtection="1">
      <alignment/>
      <protection hidden="1"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0" fillId="0" borderId="12" xfId="0" applyNumberFormat="1" applyFont="1" applyFill="1" applyBorder="1" applyAlignment="1" applyProtection="1">
      <alignment/>
      <protection/>
    </xf>
    <xf numFmtId="3" fontId="20" fillId="0" borderId="12" xfId="0" applyNumberFormat="1" applyFont="1" applyFill="1" applyBorder="1" applyAlignment="1" applyProtection="1">
      <alignment horizontal="center"/>
      <protection/>
    </xf>
    <xf numFmtId="4" fontId="20" fillId="0" borderId="12" xfId="0" applyNumberFormat="1" applyFont="1" applyFill="1" applyBorder="1" applyAlignment="1" applyProtection="1">
      <alignment/>
      <protection/>
    </xf>
    <xf numFmtId="4" fontId="14" fillId="0" borderId="12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6" fillId="0" borderId="48" xfId="0" applyFont="1" applyBorder="1" applyAlignment="1">
      <alignment horizontal="center"/>
    </xf>
    <xf numFmtId="43" fontId="6" fillId="0" borderId="11" xfId="33" applyFont="1" applyBorder="1" applyAlignment="1">
      <alignment/>
    </xf>
    <xf numFmtId="191" fontId="6" fillId="0" borderId="48" xfId="33" applyNumberFormat="1" applyFont="1" applyBorder="1" applyAlignment="1">
      <alignment/>
    </xf>
    <xf numFmtId="0" fontId="6" fillId="0" borderId="12" xfId="0" applyFont="1" applyBorder="1" applyAlignment="1">
      <alignment/>
    </xf>
    <xf numFmtId="0" fontId="3" fillId="0" borderId="49" xfId="0" applyFont="1" applyBorder="1" applyAlignment="1">
      <alignment horizontal="center"/>
    </xf>
    <xf numFmtId="43" fontId="6" fillId="0" borderId="12" xfId="33" applyFont="1" applyBorder="1" applyAlignment="1">
      <alignment/>
    </xf>
    <xf numFmtId="43" fontId="6" fillId="0" borderId="49" xfId="33" applyFont="1" applyBorder="1" applyAlignment="1">
      <alignment horizontal="center"/>
    </xf>
    <xf numFmtId="43" fontId="6" fillId="0" borderId="13" xfId="33" applyFont="1" applyBorder="1" applyAlignment="1">
      <alignment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50" xfId="0" applyNumberFormat="1" applyFont="1" applyFill="1" applyBorder="1" applyAlignment="1" applyProtection="1">
      <alignment horizontal="center"/>
      <protection/>
    </xf>
    <xf numFmtId="0" fontId="20" fillId="0" borderId="11" xfId="0" applyNumberFormat="1" applyFont="1" applyFill="1" applyBorder="1" applyAlignment="1" applyProtection="1">
      <alignment horizontal="center"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8" fillId="35" borderId="44" xfId="0" applyNumberFormat="1" applyFont="1" applyFill="1" applyBorder="1" applyAlignment="1">
      <alignment horizontal="center" vertical="center" shrinkToFit="1"/>
    </xf>
    <xf numFmtId="0" fontId="12" fillId="35" borderId="44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right" vertical="center" wrapText="1"/>
    </xf>
    <xf numFmtId="43" fontId="7" fillId="0" borderId="0" xfId="0" applyNumberFormat="1" applyFont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right" vertical="center" shrinkToFit="1"/>
    </xf>
    <xf numFmtId="0" fontId="7" fillId="36" borderId="52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43" fontId="6" fillId="37" borderId="53" xfId="33" applyFont="1" applyFill="1" applyBorder="1" applyAlignment="1">
      <alignment horizontal="left" vertical="center" wrapText="1"/>
    </xf>
    <xf numFmtId="43" fontId="6" fillId="38" borderId="53" xfId="33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23" fillId="0" borderId="15" xfId="0" applyFont="1" applyBorder="1" applyAlignment="1">
      <alignment/>
    </xf>
    <xf numFmtId="0" fontId="123" fillId="0" borderId="15" xfId="0" applyFont="1" applyBorder="1" applyAlignment="1">
      <alignment horizontal="center"/>
    </xf>
    <xf numFmtId="0" fontId="123" fillId="0" borderId="0" xfId="0" applyFont="1" applyAlignment="1">
      <alignment horizontal="center"/>
    </xf>
    <xf numFmtId="9" fontId="101" fillId="0" borderId="0" xfId="0" applyNumberFormat="1" applyFont="1" applyAlignment="1">
      <alignment/>
    </xf>
    <xf numFmtId="0" fontId="119" fillId="39" borderId="0" xfId="0" applyFont="1" applyFill="1" applyAlignment="1">
      <alignment/>
    </xf>
    <xf numFmtId="188" fontId="101" fillId="0" borderId="0" xfId="0" applyNumberFormat="1" applyFont="1" applyAlignment="1">
      <alignment/>
    </xf>
    <xf numFmtId="43" fontId="119" fillId="0" borderId="0" xfId="0" applyNumberFormat="1" applyFont="1" applyAlignment="1">
      <alignment/>
    </xf>
    <xf numFmtId="9" fontId="119" fillId="0" borderId="0" xfId="0" applyNumberFormat="1" applyFont="1" applyAlignment="1">
      <alignment/>
    </xf>
    <xf numFmtId="0" fontId="29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43" fontId="7" fillId="0" borderId="55" xfId="33" applyFont="1" applyFill="1" applyBorder="1" applyAlignment="1">
      <alignment/>
    </xf>
    <xf numFmtId="43" fontId="7" fillId="0" borderId="54" xfId="33" applyFont="1" applyFill="1" applyBorder="1" applyAlignment="1">
      <alignment/>
    </xf>
    <xf numFmtId="43" fontId="7" fillId="0" borderId="56" xfId="33" applyFont="1" applyFill="1" applyBorder="1" applyAlignment="1">
      <alignment/>
    </xf>
    <xf numFmtId="0" fontId="128" fillId="0" borderId="0" xfId="0" applyFont="1" applyAlignment="1">
      <alignment/>
    </xf>
    <xf numFmtId="0" fontId="129" fillId="0" borderId="15" xfId="0" applyFont="1" applyBorder="1" applyAlignment="1">
      <alignment/>
    </xf>
    <xf numFmtId="189" fontId="130" fillId="39" borderId="0" xfId="0" applyNumberFormat="1" applyFont="1" applyFill="1" applyAlignment="1">
      <alignment horizontal="center"/>
    </xf>
    <xf numFmtId="187" fontId="101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43" fontId="6" fillId="0" borderId="15" xfId="0" applyNumberFormat="1" applyFont="1" applyBorder="1" applyAlignment="1">
      <alignment horizontal="right"/>
    </xf>
    <xf numFmtId="202" fontId="0" fillId="0" borderId="0" xfId="0" applyNumberFormat="1" applyAlignment="1">
      <alignment/>
    </xf>
    <xf numFmtId="43" fontId="0" fillId="0" borderId="0" xfId="33" applyFont="1" applyAlignment="1">
      <alignment/>
    </xf>
    <xf numFmtId="0" fontId="7" fillId="0" borderId="54" xfId="0" applyFont="1" applyFill="1" applyBorder="1" applyAlignment="1">
      <alignment/>
    </xf>
    <xf numFmtId="0" fontId="38" fillId="38" borderId="53" xfId="0" applyFont="1" applyFill="1" applyBorder="1" applyAlignment="1">
      <alignment horizontal="center" wrapText="1"/>
    </xf>
    <xf numFmtId="0" fontId="38" fillId="38" borderId="53" xfId="0" applyFont="1" applyFill="1" applyBorder="1" applyAlignment="1">
      <alignment wrapText="1"/>
    </xf>
    <xf numFmtId="0" fontId="38" fillId="38" borderId="53" xfId="0" applyFont="1" applyFill="1" applyBorder="1" applyAlignment="1">
      <alignment horizontal="right" wrapText="1"/>
    </xf>
    <xf numFmtId="4" fontId="38" fillId="38" borderId="53" xfId="0" applyNumberFormat="1" applyFont="1" applyFill="1" applyBorder="1" applyAlignment="1">
      <alignment horizontal="right" wrapText="1"/>
    </xf>
    <xf numFmtId="0" fontId="38" fillId="37" borderId="53" xfId="0" applyFont="1" applyFill="1" applyBorder="1" applyAlignment="1">
      <alignment horizontal="center" wrapText="1"/>
    </xf>
    <xf numFmtId="0" fontId="38" fillId="37" borderId="53" xfId="0" applyFont="1" applyFill="1" applyBorder="1" applyAlignment="1">
      <alignment wrapText="1"/>
    </xf>
    <xf numFmtId="0" fontId="38" fillId="37" borderId="53" xfId="0" applyFont="1" applyFill="1" applyBorder="1" applyAlignment="1">
      <alignment horizontal="right" wrapText="1"/>
    </xf>
    <xf numFmtId="4" fontId="38" fillId="37" borderId="53" xfId="0" applyNumberFormat="1" applyFont="1" applyFill="1" applyBorder="1" applyAlignment="1">
      <alignment horizontal="right" wrapText="1"/>
    </xf>
    <xf numFmtId="43" fontId="38" fillId="37" borderId="53" xfId="0" applyNumberFormat="1" applyFont="1" applyFill="1" applyBorder="1" applyAlignment="1">
      <alignment horizontal="right" wrapText="1"/>
    </xf>
    <xf numFmtId="0" fontId="131" fillId="0" borderId="0" xfId="0" applyFont="1" applyAlignment="1">
      <alignment/>
    </xf>
    <xf numFmtId="0" fontId="132" fillId="0" borderId="0" xfId="0" applyFont="1" applyAlignment="1">
      <alignment horizontal="center"/>
    </xf>
    <xf numFmtId="0" fontId="101" fillId="39" borderId="0" xfId="0" applyFont="1" applyFill="1" applyAlignment="1">
      <alignment/>
    </xf>
    <xf numFmtId="43" fontId="6" fillId="0" borderId="15" xfId="0" applyNumberFormat="1" applyFont="1" applyBorder="1" applyAlignment="1">
      <alignment horizontal="center"/>
    </xf>
    <xf numFmtId="43" fontId="6" fillId="0" borderId="17" xfId="50" applyNumberFormat="1" applyFont="1" applyBorder="1" applyAlignment="1">
      <alignment horizontal="center" vertical="center"/>
      <protection/>
    </xf>
    <xf numFmtId="0" fontId="9" fillId="0" borderId="0" xfId="39" applyFont="1" applyAlignment="1" applyProtection="1">
      <alignment/>
      <protection/>
    </xf>
    <xf numFmtId="0" fontId="133" fillId="0" borderId="15" xfId="0" applyFont="1" applyBorder="1" applyAlignment="1">
      <alignment/>
    </xf>
    <xf numFmtId="190" fontId="19" fillId="0" borderId="0" xfId="0" applyNumberFormat="1" applyFont="1" applyBorder="1" applyAlignment="1">
      <alignment horizontal="left"/>
    </xf>
    <xf numFmtId="0" fontId="119" fillId="39" borderId="11" xfId="0" applyFont="1" applyFill="1" applyBorder="1" applyAlignment="1">
      <alignment horizontal="right"/>
    </xf>
    <xf numFmtId="0" fontId="119" fillId="39" borderId="11" xfId="0" applyFont="1" applyFill="1" applyBorder="1" applyAlignment="1">
      <alignment/>
    </xf>
    <xf numFmtId="0" fontId="119" fillId="39" borderId="57" xfId="0" applyFont="1" applyFill="1" applyBorder="1" applyAlignment="1">
      <alignment/>
    </xf>
    <xf numFmtId="0" fontId="101" fillId="39" borderId="58" xfId="0" applyFont="1" applyFill="1" applyBorder="1" applyAlignment="1">
      <alignment/>
    </xf>
    <xf numFmtId="4" fontId="101" fillId="0" borderId="17" xfId="0" applyNumberFormat="1" applyFont="1" applyBorder="1" applyAlignment="1">
      <alignment horizontal="right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63" xfId="0" applyFont="1" applyBorder="1" applyAlignment="1">
      <alignment/>
    </xf>
    <xf numFmtId="43" fontId="38" fillId="0" borderId="0" xfId="0" applyNumberFormat="1" applyFont="1" applyAlignment="1">
      <alignment/>
    </xf>
    <xf numFmtId="0" fontId="38" fillId="0" borderId="51" xfId="0" applyFont="1" applyBorder="1" applyAlignment="1">
      <alignment/>
    </xf>
    <xf numFmtId="43" fontId="38" fillId="0" borderId="64" xfId="0" applyNumberFormat="1" applyFont="1" applyBorder="1" applyAlignment="1">
      <alignment/>
    </xf>
    <xf numFmtId="43" fontId="38" fillId="38" borderId="53" xfId="0" applyNumberFormat="1" applyFont="1" applyFill="1" applyBorder="1" applyAlignment="1">
      <alignment horizontal="right" wrapText="1"/>
    </xf>
    <xf numFmtId="43" fontId="6" fillId="33" borderId="15" xfId="0" applyNumberFormat="1" applyFont="1" applyFill="1" applyBorder="1" applyAlignment="1">
      <alignment horizontal="center"/>
    </xf>
    <xf numFmtId="203" fontId="134" fillId="0" borderId="0" xfId="0" applyNumberFormat="1" applyFont="1" applyAlignment="1">
      <alignment vertical="center" wrapText="1"/>
    </xf>
    <xf numFmtId="0" fontId="135" fillId="39" borderId="65" xfId="0" applyFont="1" applyFill="1" applyBorder="1" applyAlignment="1">
      <alignment horizontal="center" vertical="center" wrapText="1"/>
    </xf>
    <xf numFmtId="0" fontId="136" fillId="40" borderId="66" xfId="0" applyFont="1" applyFill="1" applyBorder="1" applyAlignment="1">
      <alignment horizontal="center" vertical="center" wrapText="1"/>
    </xf>
    <xf numFmtId="0" fontId="135" fillId="39" borderId="66" xfId="0" applyFont="1" applyFill="1" applyBorder="1" applyAlignment="1">
      <alignment horizontal="center" vertical="center" wrapText="1"/>
    </xf>
    <xf numFmtId="0" fontId="136" fillId="41" borderId="0" xfId="0" applyFont="1" applyFill="1" applyAlignment="1">
      <alignment horizontal="center" vertical="center" wrapText="1"/>
    </xf>
    <xf numFmtId="0" fontId="136" fillId="41" borderId="67" xfId="0" applyFont="1" applyFill="1" applyBorder="1" applyAlignment="1">
      <alignment horizontal="center" vertical="center" wrapText="1"/>
    </xf>
    <xf numFmtId="0" fontId="136" fillId="40" borderId="0" xfId="0" applyFont="1" applyFill="1" applyAlignment="1">
      <alignment horizontal="center" vertical="center" wrapText="1"/>
    </xf>
    <xf numFmtId="0" fontId="136" fillId="40" borderId="67" xfId="0" applyFont="1" applyFill="1" applyBorder="1" applyAlignment="1">
      <alignment horizontal="center" vertical="center" wrapText="1"/>
    </xf>
    <xf numFmtId="43" fontId="101" fillId="0" borderId="15" xfId="33" applyFont="1" applyBorder="1" applyAlignment="1">
      <alignment horizontal="right"/>
    </xf>
    <xf numFmtId="43" fontId="38" fillId="38" borderId="53" xfId="33" applyNumberFormat="1" applyFont="1" applyFill="1" applyBorder="1" applyAlignment="1">
      <alignment horizontal="right" wrapText="1"/>
    </xf>
    <xf numFmtId="43" fontId="38" fillId="37" borderId="53" xfId="33" applyNumberFormat="1" applyFont="1" applyFill="1" applyBorder="1" applyAlignment="1">
      <alignment horizontal="right" wrapText="1"/>
    </xf>
    <xf numFmtId="0" fontId="38" fillId="37" borderId="53" xfId="0" applyNumberFormat="1" applyFont="1" applyFill="1" applyBorder="1" applyAlignment="1">
      <alignment horizontal="right" wrapText="1"/>
    </xf>
    <xf numFmtId="0" fontId="38" fillId="0" borderId="64" xfId="0" applyNumberFormat="1" applyFont="1" applyBorder="1" applyAlignment="1">
      <alignment/>
    </xf>
    <xf numFmtId="0" fontId="38" fillId="38" borderId="53" xfId="0" applyNumberFormat="1" applyFont="1" applyFill="1" applyBorder="1" applyAlignment="1">
      <alignment horizontal="right" wrapText="1"/>
    </xf>
    <xf numFmtId="0" fontId="38" fillId="36" borderId="44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vertical="center" wrapText="1"/>
    </xf>
    <xf numFmtId="2" fontId="38" fillId="36" borderId="44" xfId="0" applyNumberFormat="1" applyFont="1" applyFill="1" applyBorder="1" applyAlignment="1">
      <alignment horizontal="right" vertical="center" wrapText="1"/>
    </xf>
    <xf numFmtId="0" fontId="38" fillId="36" borderId="44" xfId="0" applyFont="1" applyFill="1" applyBorder="1" applyAlignment="1">
      <alignment horizontal="right" vertical="center" wrapText="1"/>
    </xf>
    <xf numFmtId="0" fontId="137" fillId="0" borderId="0" xfId="0" applyFont="1" applyAlignment="1">
      <alignment/>
    </xf>
    <xf numFmtId="0" fontId="137" fillId="0" borderId="0" xfId="0" applyFont="1" applyAlignment="1">
      <alignment horizontal="center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 horizontal="left"/>
    </xf>
    <xf numFmtId="43" fontId="137" fillId="0" borderId="0" xfId="33" applyFont="1" applyAlignment="1">
      <alignment/>
    </xf>
    <xf numFmtId="43" fontId="137" fillId="0" borderId="0" xfId="33" applyFont="1" applyAlignment="1">
      <alignment horizontal="center"/>
    </xf>
    <xf numFmtId="0" fontId="138" fillId="0" borderId="0" xfId="0" applyFont="1" applyAlignment="1">
      <alignment horizontal="center"/>
    </xf>
    <xf numFmtId="193" fontId="137" fillId="0" borderId="0" xfId="33" applyNumberFormat="1" applyFont="1" applyAlignment="1">
      <alignment/>
    </xf>
    <xf numFmtId="205" fontId="137" fillId="0" borderId="0" xfId="33" applyNumberFormat="1" applyFont="1" applyAlignment="1">
      <alignment/>
    </xf>
    <xf numFmtId="43" fontId="138" fillId="0" borderId="0" xfId="33" applyFont="1" applyAlignment="1">
      <alignment/>
    </xf>
    <xf numFmtId="43" fontId="138" fillId="39" borderId="0" xfId="33" applyFont="1" applyFill="1" applyAlignment="1">
      <alignment/>
    </xf>
    <xf numFmtId="43" fontId="137" fillId="42" borderId="0" xfId="33" applyFont="1" applyFill="1" applyAlignment="1">
      <alignment/>
    </xf>
    <xf numFmtId="193" fontId="138" fillId="0" borderId="0" xfId="33" applyNumberFormat="1" applyFont="1" applyAlignment="1">
      <alignment/>
    </xf>
    <xf numFmtId="43" fontId="138" fillId="42" borderId="0" xfId="33" applyFont="1" applyFill="1" applyAlignment="1">
      <alignment/>
    </xf>
    <xf numFmtId="0" fontId="138" fillId="0" borderId="0" xfId="0" applyFont="1" applyAlignment="1">
      <alignment/>
    </xf>
    <xf numFmtId="43" fontId="137" fillId="0" borderId="0" xfId="0" applyNumberFormat="1" applyFont="1" applyAlignment="1">
      <alignment/>
    </xf>
    <xf numFmtId="205" fontId="137" fillId="0" borderId="0" xfId="33" applyNumberFormat="1" applyFont="1" applyAlignment="1">
      <alignment horizontal="center"/>
    </xf>
    <xf numFmtId="205" fontId="138" fillId="39" borderId="0" xfId="33" applyNumberFormat="1" applyFont="1" applyFill="1" applyAlignment="1">
      <alignment horizontal="center"/>
    </xf>
    <xf numFmtId="43" fontId="138" fillId="39" borderId="0" xfId="0" applyNumberFormat="1" applyFont="1" applyFill="1" applyAlignment="1">
      <alignment/>
    </xf>
    <xf numFmtId="43" fontId="138" fillId="0" borderId="0" xfId="33" applyFont="1" applyFill="1" applyAlignment="1">
      <alignment/>
    </xf>
    <xf numFmtId="43" fontId="139" fillId="39" borderId="0" xfId="0" applyNumberFormat="1" applyFont="1" applyFill="1" applyAlignment="1">
      <alignment/>
    </xf>
    <xf numFmtId="0" fontId="40" fillId="0" borderId="0" xfId="0" applyFont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3" fontId="126" fillId="0" borderId="16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43" fontId="6" fillId="0" borderId="17" xfId="0" applyNumberFormat="1" applyFont="1" applyBorder="1" applyAlignment="1">
      <alignment horizontal="center"/>
    </xf>
    <xf numFmtId="43" fontId="101" fillId="0" borderId="17" xfId="0" applyNumberFormat="1" applyFont="1" applyBorder="1" applyAlignment="1">
      <alignment horizontal="right"/>
    </xf>
    <xf numFmtId="0" fontId="123" fillId="0" borderId="17" xfId="0" applyFont="1" applyBorder="1" applyAlignment="1">
      <alignment horizontal="center"/>
    </xf>
    <xf numFmtId="0" fontId="126" fillId="0" borderId="15" xfId="0" applyFont="1" applyBorder="1" applyAlignment="1">
      <alignment/>
    </xf>
    <xf numFmtId="0" fontId="140" fillId="0" borderId="15" xfId="0" applyFont="1" applyBorder="1" applyAlignment="1">
      <alignment/>
    </xf>
    <xf numFmtId="0" fontId="141" fillId="0" borderId="15" xfId="0" applyFont="1" applyBorder="1" applyAlignment="1">
      <alignment/>
    </xf>
    <xf numFmtId="43" fontId="7" fillId="0" borderId="51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center"/>
    </xf>
    <xf numFmtId="0" fontId="142" fillId="0" borderId="43" xfId="0" applyNumberFormat="1" applyFont="1" applyFill="1" applyBorder="1" applyAlignment="1" applyProtection="1">
      <alignment horizontal="center"/>
      <protection/>
    </xf>
    <xf numFmtId="0" fontId="142" fillId="0" borderId="43" xfId="0" applyNumberFormat="1" applyFont="1" applyFill="1" applyBorder="1" applyAlignment="1" applyProtection="1">
      <alignment/>
      <protection/>
    </xf>
    <xf numFmtId="43" fontId="142" fillId="0" borderId="43" xfId="33" applyFont="1" applyFill="1" applyBorder="1" applyAlignment="1" applyProtection="1">
      <alignment horizontal="right"/>
      <protection/>
    </xf>
    <xf numFmtId="4" fontId="142" fillId="0" borderId="43" xfId="0" applyNumberFormat="1" applyFont="1" applyFill="1" applyBorder="1" applyAlignment="1" applyProtection="1">
      <alignment/>
      <protection/>
    </xf>
    <xf numFmtId="43" fontId="126" fillId="0" borderId="43" xfId="33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1" fillId="0" borderId="0" xfId="0" applyFont="1" applyAlignment="1">
      <alignment horizontal="left"/>
    </xf>
    <xf numFmtId="0" fontId="10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8" fillId="0" borderId="68" xfId="33" applyFont="1" applyFill="1" applyBorder="1" applyAlignment="1">
      <alignment/>
    </xf>
    <xf numFmtId="0" fontId="14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7" fillId="0" borderId="68" xfId="0" applyFont="1" applyFill="1" applyBorder="1" applyAlignment="1">
      <alignment horizontal="center"/>
    </xf>
    <xf numFmtId="0" fontId="32" fillId="0" borderId="68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69" xfId="0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/>
    </xf>
    <xf numFmtId="0" fontId="27" fillId="0" borderId="0" xfId="0" applyFont="1" applyFill="1" applyAlignment="1">
      <alignment/>
    </xf>
    <xf numFmtId="0" fontId="7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left"/>
    </xf>
    <xf numFmtId="0" fontId="7" fillId="0" borderId="73" xfId="0" applyFont="1" applyFill="1" applyBorder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74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25" fillId="0" borderId="56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33" fillId="0" borderId="56" xfId="0" applyFont="1" applyFill="1" applyBorder="1" applyAlignment="1">
      <alignment horizontal="center"/>
    </xf>
    <xf numFmtId="0" fontId="26" fillId="0" borderId="54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56" xfId="0" applyFont="1" applyFill="1" applyBorder="1" applyAlignment="1">
      <alignment horizontal="right"/>
    </xf>
    <xf numFmtId="0" fontId="25" fillId="0" borderId="54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76" xfId="0" applyFont="1" applyFill="1" applyBorder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7" fillId="0" borderId="76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59" fontId="7" fillId="0" borderId="0" xfId="0" applyNumberFormat="1" applyFont="1" applyFill="1" applyAlignment="1">
      <alignment/>
    </xf>
    <xf numFmtId="0" fontId="17" fillId="0" borderId="0" xfId="39" applyFont="1" applyFill="1" applyAlignment="1" applyProtection="1">
      <alignment/>
      <protection/>
    </xf>
    <xf numFmtId="0" fontId="5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76" xfId="0" applyFont="1" applyFill="1" applyBorder="1" applyAlignment="1">
      <alignment/>
    </xf>
    <xf numFmtId="0" fontId="13" fillId="0" borderId="0" xfId="39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7" fillId="0" borderId="77" xfId="0" applyFont="1" applyFill="1" applyBorder="1" applyAlignment="1">
      <alignment/>
    </xf>
    <xf numFmtId="0" fontId="27" fillId="0" borderId="0" xfId="0" applyFont="1" applyFill="1" applyAlignment="1" applyProtection="1">
      <alignment horizontal="left"/>
      <protection hidden="1"/>
    </xf>
    <xf numFmtId="43" fontId="27" fillId="0" borderId="0" xfId="33" applyFont="1" applyFill="1" applyAlignment="1" applyProtection="1">
      <alignment/>
      <protection hidden="1"/>
    </xf>
    <xf numFmtId="192" fontId="27" fillId="0" borderId="0" xfId="0" applyNumberFormat="1" applyFont="1" applyFill="1" applyAlignment="1" applyProtection="1">
      <alignment/>
      <protection hidden="1"/>
    </xf>
    <xf numFmtId="0" fontId="7" fillId="0" borderId="78" xfId="0" applyFont="1" applyFill="1" applyBorder="1" applyAlignment="1">
      <alignment/>
    </xf>
    <xf numFmtId="0" fontId="7" fillId="0" borderId="78" xfId="0" applyFont="1" applyFill="1" applyBorder="1" applyAlignment="1">
      <alignment horizontal="center"/>
    </xf>
    <xf numFmtId="4" fontId="7" fillId="0" borderId="78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8" fillId="0" borderId="68" xfId="0" applyFont="1" applyFill="1" applyBorder="1" applyAlignment="1">
      <alignment horizontal="center"/>
    </xf>
    <xf numFmtId="0" fontId="7" fillId="0" borderId="79" xfId="0" applyFont="1" applyFill="1" applyBorder="1" applyAlignment="1">
      <alignment/>
    </xf>
    <xf numFmtId="0" fontId="7" fillId="0" borderId="79" xfId="0" applyFont="1" applyFill="1" applyBorder="1" applyAlignment="1">
      <alignment horizontal="center"/>
    </xf>
    <xf numFmtId="43" fontId="7" fillId="0" borderId="68" xfId="33" applyFont="1" applyFill="1" applyBorder="1" applyAlignment="1">
      <alignment/>
    </xf>
    <xf numFmtId="0" fontId="7" fillId="0" borderId="80" xfId="0" applyFont="1" applyFill="1" applyBorder="1" applyAlignment="1">
      <alignment/>
    </xf>
    <xf numFmtId="43" fontId="7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/>
    </xf>
    <xf numFmtId="0" fontId="25" fillId="0" borderId="83" xfId="0" applyFont="1" applyFill="1" applyBorder="1" applyAlignment="1">
      <alignment/>
    </xf>
    <xf numFmtId="0" fontId="7" fillId="0" borderId="8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85" xfId="0" applyFont="1" applyFill="1" applyBorder="1" applyAlignment="1">
      <alignment/>
    </xf>
    <xf numFmtId="0" fontId="143" fillId="0" borderId="0" xfId="0" applyFont="1" applyFill="1" applyAlignment="1">
      <alignment/>
    </xf>
    <xf numFmtId="0" fontId="7" fillId="0" borderId="86" xfId="0" applyFont="1" applyFill="1" applyBorder="1" applyAlignment="1">
      <alignment/>
    </xf>
    <xf numFmtId="0" fontId="7" fillId="0" borderId="81" xfId="0" applyFont="1" applyFill="1" applyBorder="1" applyAlignment="1">
      <alignment horizontal="right"/>
    </xf>
    <xf numFmtId="2" fontId="7" fillId="0" borderId="8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0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8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88" xfId="0" applyFont="1" applyFill="1" applyBorder="1" applyAlignment="1">
      <alignment horizontal="center"/>
    </xf>
    <xf numFmtId="0" fontId="7" fillId="0" borderId="70" xfId="0" applyFont="1" applyFill="1" applyBorder="1" applyAlignment="1">
      <alignment/>
    </xf>
    <xf numFmtId="0" fontId="8" fillId="0" borderId="70" xfId="0" applyFont="1" applyFill="1" applyBorder="1" applyAlignment="1">
      <alignment horizontal="center"/>
    </xf>
    <xf numFmtId="43" fontId="8" fillId="0" borderId="70" xfId="33" applyFont="1" applyFill="1" applyBorder="1" applyAlignment="1">
      <alignment/>
    </xf>
    <xf numFmtId="0" fontId="27" fillId="0" borderId="70" xfId="0" applyFont="1" applyFill="1" applyBorder="1" applyAlignment="1">
      <alignment horizontal="left"/>
    </xf>
    <xf numFmtId="0" fontId="8" fillId="0" borderId="56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7" fillId="0" borderId="75" xfId="0" applyFont="1" applyFill="1" applyBorder="1" applyAlignment="1">
      <alignment horizontal="left"/>
    </xf>
    <xf numFmtId="0" fontId="8" fillId="0" borderId="89" xfId="0" applyFont="1" applyFill="1" applyBorder="1" applyAlignment="1">
      <alignment/>
    </xf>
    <xf numFmtId="0" fontId="27" fillId="0" borderId="76" xfId="0" applyFont="1" applyFill="1" applyBorder="1" applyAlignment="1">
      <alignment horizontal="left"/>
    </xf>
    <xf numFmtId="43" fontId="7" fillId="0" borderId="54" xfId="33" applyNumberFormat="1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43" fontId="7" fillId="0" borderId="54" xfId="33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43" fontId="34" fillId="0" borderId="54" xfId="33" applyFont="1" applyFill="1" applyBorder="1" applyAlignment="1">
      <alignment/>
    </xf>
    <xf numFmtId="0" fontId="7" fillId="0" borderId="55" xfId="0" applyFont="1" applyFill="1" applyBorder="1" applyAlignment="1">
      <alignment horizontal="center"/>
    </xf>
    <xf numFmtId="43" fontId="7" fillId="0" borderId="69" xfId="33" applyFont="1" applyFill="1" applyBorder="1" applyAlignment="1">
      <alignment/>
    </xf>
    <xf numFmtId="0" fontId="25" fillId="0" borderId="55" xfId="0" applyFont="1" applyFill="1" applyBorder="1" applyAlignment="1">
      <alignment/>
    </xf>
    <xf numFmtId="43" fontId="7" fillId="0" borderId="54" xfId="33" applyFont="1" applyFill="1" applyBorder="1" applyAlignment="1">
      <alignment horizontal="center"/>
    </xf>
    <xf numFmtId="0" fontId="25" fillId="0" borderId="56" xfId="0" applyFont="1" applyFill="1" applyBorder="1" applyAlignment="1">
      <alignment/>
    </xf>
    <xf numFmtId="43" fontId="7" fillId="0" borderId="56" xfId="33" applyFont="1" applyFill="1" applyBorder="1" applyAlignment="1">
      <alignment horizontal="center"/>
    </xf>
    <xf numFmtId="0" fontId="8" fillId="0" borderId="83" xfId="0" applyFont="1" applyFill="1" applyBorder="1" applyAlignment="1">
      <alignment/>
    </xf>
    <xf numFmtId="0" fontId="27" fillId="0" borderId="74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right"/>
    </xf>
    <xf numFmtId="4" fontId="7" fillId="0" borderId="54" xfId="0" applyNumberFormat="1" applyFont="1" applyFill="1" applyBorder="1" applyAlignment="1">
      <alignment horizontal="right"/>
    </xf>
    <xf numFmtId="49" fontId="25" fillId="0" borderId="54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43" fontId="7" fillId="0" borderId="54" xfId="0" applyNumberFormat="1" applyFont="1" applyFill="1" applyBorder="1" applyAlignment="1">
      <alignment/>
    </xf>
    <xf numFmtId="43" fontId="29" fillId="0" borderId="54" xfId="0" applyNumberFormat="1" applyFont="1" applyFill="1" applyBorder="1" applyAlignment="1">
      <alignment/>
    </xf>
    <xf numFmtId="43" fontId="34" fillId="0" borderId="54" xfId="0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/>
    </xf>
    <xf numFmtId="0" fontId="25" fillId="0" borderId="71" xfId="0" applyFont="1" applyFill="1" applyBorder="1" applyAlignment="1">
      <alignment/>
    </xf>
    <xf numFmtId="43" fontId="7" fillId="0" borderId="71" xfId="33" applyFont="1" applyFill="1" applyBorder="1" applyAlignment="1">
      <alignment/>
    </xf>
    <xf numFmtId="0" fontId="7" fillId="0" borderId="71" xfId="0" applyFont="1" applyFill="1" applyBorder="1" applyAlignment="1">
      <alignment/>
    </xf>
    <xf numFmtId="3" fontId="8" fillId="0" borderId="54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/>
    </xf>
    <xf numFmtId="43" fontId="7" fillId="0" borderId="55" xfId="33" applyFont="1" applyFill="1" applyBorder="1" applyAlignment="1">
      <alignment horizontal="center"/>
    </xf>
    <xf numFmtId="0" fontId="27" fillId="0" borderId="54" xfId="0" applyFont="1" applyFill="1" applyBorder="1" applyAlignment="1">
      <alignment/>
    </xf>
    <xf numFmtId="0" fontId="8" fillId="0" borderId="83" xfId="0" applyFont="1" applyFill="1" applyBorder="1" applyAlignment="1">
      <alignment horizontal="left"/>
    </xf>
    <xf numFmtId="0" fontId="7" fillId="0" borderId="82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left"/>
    </xf>
    <xf numFmtId="0" fontId="27" fillId="0" borderId="56" xfId="0" applyFont="1" applyFill="1" applyBorder="1" applyAlignment="1">
      <alignment/>
    </xf>
    <xf numFmtId="43" fontId="7" fillId="0" borderId="89" xfId="33" applyFont="1" applyFill="1" applyBorder="1" applyAlignment="1">
      <alignment/>
    </xf>
    <xf numFmtId="43" fontId="7" fillId="0" borderId="89" xfId="33" applyFont="1" applyFill="1" applyBorder="1" applyAlignment="1">
      <alignment horizontal="center"/>
    </xf>
    <xf numFmtId="0" fontId="7" fillId="0" borderId="89" xfId="0" applyFont="1" applyFill="1" applyBorder="1" applyAlignment="1">
      <alignment horizontal="right"/>
    </xf>
    <xf numFmtId="0" fontId="7" fillId="0" borderId="89" xfId="0" applyFont="1" applyFill="1" applyBorder="1" applyAlignment="1">
      <alignment/>
    </xf>
    <xf numFmtId="0" fontId="7" fillId="0" borderId="56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center"/>
    </xf>
    <xf numFmtId="43" fontId="7" fillId="0" borderId="56" xfId="33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43" fontId="34" fillId="0" borderId="56" xfId="33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8" fillId="0" borderId="55" xfId="0" applyNumberFormat="1" applyFont="1" applyFill="1" applyBorder="1" applyAlignment="1">
      <alignment horizontal="center"/>
    </xf>
    <xf numFmtId="0" fontId="25" fillId="0" borderId="55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27" fillId="0" borderId="55" xfId="0" applyFont="1" applyFill="1" applyBorder="1" applyAlignment="1">
      <alignment/>
    </xf>
    <xf numFmtId="43" fontId="8" fillId="0" borderId="54" xfId="33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43" fontId="34" fillId="0" borderId="55" xfId="33" applyFont="1" applyFill="1" applyBorder="1" applyAlignment="1">
      <alignment/>
    </xf>
    <xf numFmtId="0" fontId="25" fillId="0" borderId="89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7" fillId="0" borderId="89" xfId="0" applyFont="1" applyFill="1" applyBorder="1" applyAlignment="1">
      <alignment horizontal="center"/>
    </xf>
    <xf numFmtId="187" fontId="6" fillId="0" borderId="90" xfId="0" applyNumberFormat="1" applyFont="1" applyFill="1" applyBorder="1" applyAlignment="1">
      <alignment horizontal="right"/>
    </xf>
    <xf numFmtId="0" fontId="51" fillId="0" borderId="90" xfId="0" applyFont="1" applyFill="1" applyBorder="1" applyAlignment="1">
      <alignment/>
    </xf>
    <xf numFmtId="43" fontId="6" fillId="0" borderId="90" xfId="0" applyNumberFormat="1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43" fontId="6" fillId="0" borderId="90" xfId="0" applyNumberFormat="1" applyFont="1" applyFill="1" applyBorder="1" applyAlignment="1">
      <alignment horizontal="right"/>
    </xf>
    <xf numFmtId="0" fontId="43" fillId="0" borderId="90" xfId="0" applyFont="1" applyFill="1" applyBorder="1" applyAlignment="1">
      <alignment horizontal="center"/>
    </xf>
    <xf numFmtId="187" fontId="6" fillId="0" borderId="90" xfId="0" applyNumberFormat="1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9" fontId="7" fillId="0" borderId="0" xfId="0" applyNumberFormat="1" applyFont="1" applyFill="1" applyAlignment="1">
      <alignment/>
    </xf>
    <xf numFmtId="43" fontId="7" fillId="0" borderId="78" xfId="33" applyFont="1" applyFill="1" applyBorder="1" applyAlignment="1">
      <alignment/>
    </xf>
    <xf numFmtId="43" fontId="7" fillId="0" borderId="78" xfId="33" applyFont="1" applyFill="1" applyBorder="1" applyAlignment="1">
      <alignment horizontal="center"/>
    </xf>
    <xf numFmtId="0" fontId="27" fillId="0" borderId="78" xfId="0" applyFont="1" applyFill="1" applyBorder="1" applyAlignment="1">
      <alignment/>
    </xf>
    <xf numFmtId="43" fontId="34" fillId="0" borderId="68" xfId="33" applyFont="1" applyFill="1" applyBorder="1" applyAlignment="1">
      <alignment/>
    </xf>
    <xf numFmtId="0" fontId="51" fillId="0" borderId="91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left"/>
    </xf>
    <xf numFmtId="43" fontId="6" fillId="0" borderId="91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43" fontId="6" fillId="0" borderId="91" xfId="0" applyNumberFormat="1" applyFont="1" applyFill="1" applyBorder="1" applyAlignment="1">
      <alignment horizontal="right"/>
    </xf>
    <xf numFmtId="0" fontId="29" fillId="0" borderId="91" xfId="0" applyFont="1" applyFill="1" applyBorder="1" applyAlignment="1">
      <alignment/>
    </xf>
    <xf numFmtId="0" fontId="27" fillId="0" borderId="91" xfId="0" applyFont="1" applyFill="1" applyBorder="1" applyAlignment="1">
      <alignment/>
    </xf>
    <xf numFmtId="43" fontId="39" fillId="0" borderId="54" xfId="33" applyFont="1" applyFill="1" applyBorder="1" applyAlignment="1">
      <alignment/>
    </xf>
    <xf numFmtId="43" fontId="44" fillId="0" borderId="68" xfId="33" applyFont="1" applyFill="1" applyBorder="1" applyAlignment="1">
      <alignment/>
    </xf>
    <xf numFmtId="0" fontId="101" fillId="0" borderId="0" xfId="0" applyFont="1" applyAlignment="1">
      <alignment horizontal="left"/>
    </xf>
    <xf numFmtId="0" fontId="101" fillId="0" borderId="20" xfId="0" applyFont="1" applyBorder="1" applyAlignment="1">
      <alignment horizontal="left"/>
    </xf>
    <xf numFmtId="0" fontId="101" fillId="0" borderId="9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43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101" fillId="0" borderId="97" xfId="0" applyFont="1" applyBorder="1" applyAlignment="1">
      <alignment horizontal="center" vertical="center"/>
    </xf>
    <xf numFmtId="0" fontId="122" fillId="0" borderId="0" xfId="0" applyFont="1" applyAlignment="1" applyProtection="1">
      <alignment horizontal="center"/>
      <protection locked="0"/>
    </xf>
    <xf numFmtId="0" fontId="101" fillId="0" borderId="45" xfId="0" applyFont="1" applyBorder="1" applyAlignment="1">
      <alignment horizontal="left"/>
    </xf>
    <xf numFmtId="0" fontId="101" fillId="0" borderId="46" xfId="0" applyFont="1" applyBorder="1" applyAlignment="1">
      <alignment horizontal="left"/>
    </xf>
    <xf numFmtId="0" fontId="14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18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15" fillId="0" borderId="47" xfId="0" applyNumberFormat="1" applyFont="1" applyFill="1" applyBorder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 applyProtection="1">
      <alignment horizontal="center" vertical="center" shrinkToFit="1"/>
      <protection/>
    </xf>
    <xf numFmtId="0" fontId="15" fillId="0" borderId="57" xfId="0" applyNumberFormat="1" applyFont="1" applyFill="1" applyBorder="1" applyAlignment="1" applyProtection="1">
      <alignment horizontal="right"/>
      <protection/>
    </xf>
    <xf numFmtId="0" fontId="52" fillId="0" borderId="58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0" fontId="7" fillId="0" borderId="72" xfId="0" applyFont="1" applyFill="1" applyBorder="1" applyAlignment="1">
      <alignment horizontal="center"/>
    </xf>
    <xf numFmtId="0" fontId="143" fillId="0" borderId="7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43" fillId="0" borderId="0" xfId="0" applyFont="1" applyFill="1" applyAlignment="1">
      <alignment horizontal="left"/>
    </xf>
    <xf numFmtId="0" fontId="7" fillId="0" borderId="7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43" fillId="0" borderId="0" xfId="0" applyFont="1" applyFill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90" fontId="7" fillId="0" borderId="81" xfId="0" applyNumberFormat="1" applyFont="1" applyFill="1" applyBorder="1" applyAlignment="1">
      <alignment horizontal="center"/>
    </xf>
    <xf numFmtId="190" fontId="143" fillId="0" borderId="81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143" fillId="0" borderId="68" xfId="0" applyFont="1" applyFill="1" applyBorder="1" applyAlignment="1">
      <alignment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10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39" applyFont="1" applyAlignment="1" applyProtection="1">
      <alignment horizontal="left" vertical="center"/>
      <protection/>
    </xf>
    <xf numFmtId="0" fontId="11" fillId="0" borderId="107" xfId="0" applyFont="1" applyBorder="1" applyAlignment="1">
      <alignment horizontal="right" vertical="center"/>
    </xf>
    <xf numFmtId="0" fontId="7" fillId="0" borderId="107" xfId="0" applyFont="1" applyBorder="1" applyAlignment="1">
      <alignment vertical="center"/>
    </xf>
    <xf numFmtId="0" fontId="145" fillId="39" borderId="0" xfId="0" applyFont="1" applyFill="1" applyAlignment="1">
      <alignment horizontal="center" vertical="center"/>
    </xf>
    <xf numFmtId="0" fontId="146" fillId="39" borderId="0" xfId="0" applyFont="1" applyFill="1" applyAlignment="1">
      <alignment vertical="center"/>
    </xf>
    <xf numFmtId="0" fontId="147" fillId="39" borderId="0" xfId="0" applyFont="1" applyFill="1" applyAlignment="1">
      <alignment horizontal="center" vertical="center"/>
    </xf>
    <xf numFmtId="0" fontId="148" fillId="39" borderId="0" xfId="0" applyFont="1" applyFill="1" applyAlignment="1">
      <alignment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 4" xfId="49"/>
    <cellStyle name="ปกติ_ตาราง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18</xdr:row>
      <xdr:rowOff>161925</xdr:rowOff>
    </xdr:from>
    <xdr:to>
      <xdr:col>10</xdr:col>
      <xdr:colOff>38100</xdr:colOff>
      <xdr:row>19</xdr:row>
      <xdr:rowOff>238125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2767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47625</xdr:rowOff>
    </xdr:from>
    <xdr:to>
      <xdr:col>3</xdr:col>
      <xdr:colOff>600075</xdr:colOff>
      <xdr:row>19</xdr:row>
      <xdr:rowOff>285750</xdr:rowOff>
    </xdr:to>
    <xdr:pic>
      <xdr:nvPicPr>
        <xdr:cNvPr id="2" name="รูปภาพ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391025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</xdr:row>
      <xdr:rowOff>95250</xdr:rowOff>
    </xdr:from>
    <xdr:to>
      <xdr:col>9</xdr:col>
      <xdr:colOff>781050</xdr:colOff>
      <xdr:row>17</xdr:row>
      <xdr:rowOff>57150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2838450"/>
          <a:ext cx="7343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47625</xdr:rowOff>
    </xdr:from>
    <xdr:to>
      <xdr:col>3</xdr:col>
      <xdr:colOff>1371600</xdr:colOff>
      <xdr:row>19</xdr:row>
      <xdr:rowOff>285750</xdr:rowOff>
    </xdr:to>
    <xdr:pic>
      <xdr:nvPicPr>
        <xdr:cNvPr id="4" name="รูปภาพ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3910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0</xdr:rowOff>
    </xdr:from>
    <xdr:to>
      <xdr:col>11</xdr:col>
      <xdr:colOff>28575</xdr:colOff>
      <xdr:row>27</xdr:row>
      <xdr:rowOff>85725</xdr:rowOff>
    </xdr:to>
    <xdr:pic>
      <xdr:nvPicPr>
        <xdr:cNvPr id="5" name="รูปภาพ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4629150"/>
          <a:ext cx="7877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10</xdr:col>
      <xdr:colOff>876300</xdr:colOff>
      <xdr:row>9</xdr:row>
      <xdr:rowOff>114300</xdr:rowOff>
    </xdr:to>
    <xdr:pic>
      <xdr:nvPicPr>
        <xdr:cNvPr id="6" name="รูปภาพ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6675"/>
          <a:ext cx="94107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xpr.moc.go.th/PRICE_PRESENT/Table_month_regionCsi.asp?Province_code=30&amp;list_year=2554&amp;list_month=12&amp;unit_code1=unit_code_E&amp;table_name=csi_price_en_avg&amp;unit_code1=unit_code_E&amp;nowp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1" customWidth="1"/>
    <col min="2" max="2" width="50.140625" style="1" customWidth="1"/>
    <col min="3" max="3" width="18.57421875" style="1" customWidth="1"/>
    <col min="4" max="4" width="15.57421875" style="1" customWidth="1"/>
    <col min="5" max="16384" width="9.00390625" style="1" customWidth="1"/>
  </cols>
  <sheetData>
    <row r="1" spans="1:4" ht="21">
      <c r="A1" s="499" t="s">
        <v>199</v>
      </c>
      <c r="B1" s="499"/>
      <c r="C1" s="499"/>
      <c r="D1" s="499"/>
    </row>
    <row r="2" spans="1:4" ht="21">
      <c r="A2" s="499" t="s">
        <v>200</v>
      </c>
      <c r="B2" s="499"/>
      <c r="C2" s="499"/>
      <c r="D2" s="499"/>
    </row>
    <row r="3" spans="1:4" ht="21">
      <c r="A3" s="55" t="s">
        <v>173</v>
      </c>
      <c r="B3" s="56"/>
      <c r="C3" s="55" t="s">
        <v>201</v>
      </c>
      <c r="D3" s="55"/>
    </row>
    <row r="4" spans="1:4" ht="21">
      <c r="A4" s="55" t="s">
        <v>202</v>
      </c>
      <c r="B4" s="55" t="s">
        <v>203</v>
      </c>
      <c r="C4" s="55" t="s">
        <v>166</v>
      </c>
      <c r="D4" s="55"/>
    </row>
    <row r="5" spans="1:4" ht="21.75" thickBot="1">
      <c r="A5" s="500" t="s">
        <v>204</v>
      </c>
      <c r="B5" s="500"/>
      <c r="C5" s="500"/>
      <c r="D5" s="500"/>
    </row>
    <row r="6" spans="1:4" ht="21">
      <c r="A6" s="507" t="s">
        <v>2</v>
      </c>
      <c r="B6" s="508" t="s">
        <v>3</v>
      </c>
      <c r="C6" s="59" t="s">
        <v>205</v>
      </c>
      <c r="D6" s="509" t="s">
        <v>8</v>
      </c>
    </row>
    <row r="7" spans="1:4" ht="21.75" thickBot="1">
      <c r="A7" s="502"/>
      <c r="B7" s="504"/>
      <c r="C7" s="61" t="s">
        <v>206</v>
      </c>
      <c r="D7" s="506"/>
    </row>
    <row r="8" spans="1:4" ht="21">
      <c r="A8" s="91">
        <v>1</v>
      </c>
      <c r="B8" s="92" t="s">
        <v>14</v>
      </c>
      <c r="C8" s="38"/>
      <c r="D8" s="93"/>
    </row>
    <row r="9" spans="1:4" ht="21">
      <c r="A9" s="94">
        <v>1.1</v>
      </c>
      <c r="B9" s="66" t="s">
        <v>207</v>
      </c>
      <c r="C9" s="38">
        <f>'บัญชีแสดงปริมาณงาน(กรณีตอกเข็ม)'!I11</f>
        <v>136080</v>
      </c>
      <c r="D9" s="93"/>
    </row>
    <row r="10" spans="1:8" ht="21">
      <c r="A10" s="62" t="s">
        <v>208</v>
      </c>
      <c r="B10" s="18" t="s">
        <v>209</v>
      </c>
      <c r="C10" s="15">
        <f>'บัญชีแสดงปริมาณงาน(กรณีตอกเข็ม)'!I7+'บัญชีแสดงปริมาณงาน(กรณีตอกเข็ม)'!I8</f>
        <v>8646.6744</v>
      </c>
      <c r="D10" s="68"/>
      <c r="H10" s="25"/>
    </row>
    <row r="11" spans="1:4" ht="21">
      <c r="A11" s="62" t="s">
        <v>210</v>
      </c>
      <c r="B11" s="18" t="s">
        <v>211</v>
      </c>
      <c r="C11" s="15">
        <f>'บัญชีแสดงปริมาณงาน(กรณีตอกเข็ม)'!I9</f>
        <v>5907.395568750002</v>
      </c>
      <c r="D11" s="68"/>
    </row>
    <row r="12" spans="1:4" ht="21">
      <c r="A12" s="62" t="s">
        <v>212</v>
      </c>
      <c r="B12" s="18" t="s">
        <v>213</v>
      </c>
      <c r="C12" s="15">
        <f>'บัญชีแสดงปริมาณงาน(กรณีตอกเข็ม)'!I10</f>
        <v>2580.000000000001</v>
      </c>
      <c r="D12" s="68"/>
    </row>
    <row r="13" spans="1:4" ht="21">
      <c r="A13" s="62" t="s">
        <v>214</v>
      </c>
      <c r="B13" s="18" t="s">
        <v>215</v>
      </c>
      <c r="C13" s="15"/>
      <c r="D13" s="68"/>
    </row>
    <row r="14" spans="1:4" ht="21">
      <c r="A14" s="62"/>
      <c r="B14" s="18" t="s">
        <v>32</v>
      </c>
      <c r="C14" s="15">
        <f>'บัญชีแสดงปริมาณงาน(กรณีตอกเข็ม)'!I20</f>
        <v>82471.6441</v>
      </c>
      <c r="D14" s="68"/>
    </row>
    <row r="15" spans="1:4" ht="21">
      <c r="A15" s="62"/>
      <c r="B15" s="18" t="s">
        <v>33</v>
      </c>
      <c r="C15" s="15">
        <f>'บัญชีแสดงปริมาณงาน(กรณีตอกเข็ม)'!I21</f>
        <v>6802.637499999999</v>
      </c>
      <c r="D15" s="68"/>
    </row>
    <row r="16" spans="1:4" ht="21">
      <c r="A16" s="62" t="s">
        <v>216</v>
      </c>
      <c r="B16" s="18" t="s">
        <v>217</v>
      </c>
      <c r="C16" s="15">
        <f>'บัญชีแสดงปริมาณงาน(กรณีตอกเข็ม)'!I12</f>
        <v>209747.81999999995</v>
      </c>
      <c r="D16" s="68"/>
    </row>
    <row r="17" spans="1:4" ht="21">
      <c r="A17" s="62" t="s">
        <v>218</v>
      </c>
      <c r="B17" s="18" t="s">
        <v>219</v>
      </c>
      <c r="C17" s="15">
        <f>'บัญชีแสดงปริมาณงาน(กรณีตอกเข็ม)'!I13+'บัญชีแสดงปริมาณงาน(กรณีตอกเข็ม)'!I14+'บัญชีแสดงปริมาณงาน(กรณีตอกเข็ม)'!I15+'บัญชีแสดงปริมาณงาน(กรณีตอกเข็ม)'!I16+'บัญชีแสดงปริมาณงาน(กรณีตอกเข็ม)'!I17+'บัญชีแสดงปริมาณงาน(กรณีตอกเข็ม)'!I18</f>
        <v>117552.043704636</v>
      </c>
      <c r="D17" s="68"/>
    </row>
    <row r="18" spans="1:4" ht="21">
      <c r="A18" s="62" t="s">
        <v>220</v>
      </c>
      <c r="B18" s="18" t="s">
        <v>34</v>
      </c>
      <c r="C18" s="15">
        <f>'บัญชีแสดงปริมาณงาน(กรณีตอกเข็ม)'!I22+'บัญชีแสดงปริมาณงาน(กรณีตอกเข็ม)'!I23+'บัญชีแสดงปริมาณงาน(กรณีตอกเข็ม)'!I24+'บัญชีแสดงปริมาณงาน(กรณีตอกเข็ม)'!I25+'บัญชีแสดงปริมาณงาน(กรณีตอกเข็ม)'!I26+'บัญชีแสดงปริมาณงาน(กรณีตอกเข็ม)'!I32+'บัญชีแสดงปริมาณงาน(กรณีตอกเข็ม)'!I33</f>
        <v>63629.941199999994</v>
      </c>
      <c r="D18" s="68"/>
    </row>
    <row r="19" spans="1:4" ht="21">
      <c r="A19" s="62"/>
      <c r="B19" s="28" t="s">
        <v>41</v>
      </c>
      <c r="C19" s="95">
        <f>SUM(C9:C18)</f>
        <v>633418.156473386</v>
      </c>
      <c r="D19" s="68"/>
    </row>
    <row r="20" spans="1:4" ht="21">
      <c r="A20" s="62"/>
      <c r="B20" s="96"/>
      <c r="C20" s="95"/>
      <c r="D20" s="68"/>
    </row>
    <row r="21" spans="1:4" ht="21">
      <c r="A21" s="97" t="s">
        <v>221</v>
      </c>
      <c r="B21" s="98" t="s">
        <v>42</v>
      </c>
      <c r="C21" s="15"/>
      <c r="D21" s="68"/>
    </row>
    <row r="22" spans="1:4" ht="21">
      <c r="A22" s="62" t="s">
        <v>222</v>
      </c>
      <c r="B22" s="18" t="s">
        <v>43</v>
      </c>
      <c r="C22" s="15">
        <f>SUM('บัญชีแสดงปริมาณงาน(กรณีตอกเข็ม)'!I38:I43)</f>
        <v>20659.8</v>
      </c>
      <c r="D22" s="68"/>
    </row>
    <row r="23" spans="1:4" ht="21">
      <c r="A23" s="62" t="s">
        <v>223</v>
      </c>
      <c r="B23" s="18" t="s">
        <v>52</v>
      </c>
      <c r="C23" s="15">
        <f>'บัญชีแสดงปริมาณงาน(กรณีตอกเข็ม)'!I45+'บัญชีแสดงปริมาณงาน(กรณีตอกเข็ม)'!I46</f>
        <v>46200</v>
      </c>
      <c r="D23" s="68"/>
    </row>
    <row r="24" spans="1:4" ht="21">
      <c r="A24" s="62" t="s">
        <v>224</v>
      </c>
      <c r="B24" s="18" t="s">
        <v>56</v>
      </c>
      <c r="C24" s="15">
        <f>'บัญชีแสดงปริมาณงาน(กรณีตอกเข็ม)'!I58+'บัญชีแสดงปริมาณงาน(กรณีตอกเข็ม)'!I59</f>
        <v>43918.406305100005</v>
      </c>
      <c r="D24" s="68"/>
    </row>
    <row r="25" spans="1:4" ht="21">
      <c r="A25" s="62" t="s">
        <v>225</v>
      </c>
      <c r="B25" s="18" t="s">
        <v>59</v>
      </c>
      <c r="C25" s="15">
        <f>'บัญชีแสดงปริมาณงาน(กรณีตอกเข็ม)'!I61+'บัญชีแสดงปริมาณงาน(กรณีตอกเข็ม)'!I62+'บัญชีแสดงปริมาณงาน(กรณีตอกเข็ม)'!I63+'บัญชีแสดงปริมาณงาน(กรณีตอกเข็ม)'!I64+'บัญชีแสดงปริมาณงาน(กรณีตอกเข็ม)'!I65+'บัญชีแสดงปริมาณงาน(กรณีตอกเข็ม)'!I67+'บัญชีแสดงปริมาณงาน(กรณีตอกเข็ม)'!I66</f>
        <v>6644.876080000002</v>
      </c>
      <c r="D25" s="68"/>
    </row>
    <row r="26" spans="1:4" ht="21">
      <c r="A26" s="62" t="s">
        <v>226</v>
      </c>
      <c r="B26" s="18" t="s">
        <v>66</v>
      </c>
      <c r="C26" s="15">
        <f>'บัญชีแสดงปริมาณงาน(กรณีตอกเข็ม)'!I69+'บัญชีแสดงปริมาณงาน(กรณีตอกเข็ม)'!I70</f>
        <v>11507.303313</v>
      </c>
      <c r="D26" s="68"/>
    </row>
    <row r="27" spans="1:4" ht="21">
      <c r="A27" s="62" t="s">
        <v>227</v>
      </c>
      <c r="B27" s="18" t="s">
        <v>69</v>
      </c>
      <c r="C27" s="15">
        <f>SUM('บัญชีแสดงปริมาณงาน(กรณีตอกเข็ม)'!I83:I87)</f>
        <v>97041.23999999998</v>
      </c>
      <c r="D27" s="68"/>
    </row>
    <row r="28" spans="1:4" ht="21">
      <c r="A28" s="62" t="s">
        <v>228</v>
      </c>
      <c r="B28" s="18" t="s">
        <v>75</v>
      </c>
      <c r="C28" s="15">
        <f>'บัญชีแสดงปริมาณงาน(กรณีตอกเข็ม)'!I89+'บัญชีแสดงปริมาณงาน(กรณีตอกเข็ม)'!I90+'บัญชีแสดงปริมาณงาน(กรณีตอกเข็ม)'!I91</f>
        <v>5283.537855</v>
      </c>
      <c r="D28" s="68"/>
    </row>
    <row r="29" spans="1:4" ht="21">
      <c r="A29" s="62" t="s">
        <v>229</v>
      </c>
      <c r="B29" s="99" t="s">
        <v>79</v>
      </c>
      <c r="C29" s="15">
        <f>'บัญชีแสดงปริมาณงาน(กรณีตอกเข็ม)'!I93+'บัญชีแสดงปริมาณงาน(กรณีตอกเข็ม)'!I94+'บัญชีแสดงปริมาณงาน(กรณีตอกเข็ม)'!I95</f>
        <v>40776.6208479</v>
      </c>
      <c r="D29" s="68"/>
    </row>
    <row r="30" spans="1:4" ht="21">
      <c r="A30" s="62" t="s">
        <v>230</v>
      </c>
      <c r="B30" s="18" t="s">
        <v>83</v>
      </c>
      <c r="C30" s="15">
        <f>'บัญชีแสดงปริมาณงาน(กรณีตอกเข็ม)'!I109+'บัญชีแสดงปริมาณงาน(กรณีตอกเข็ม)'!I111+'บัญชีแสดงปริมาณงาน(กรณีตอกเข็ม)'!I113+'บัญชีแสดงปริมาณงาน(กรณีตอกเข็ม)'!I115+'บัญชีแสดงปริมาณงาน(กรณีตอกเข็ม)'!I117+'บัญชีแสดงปริมาณงาน(กรณีตอกเข็ม)'!I118+'บัญชีแสดงปริมาณงาน(กรณีตอกเข็ม)'!I119+'บัญชีแสดงปริมาณงาน(กรณีตอกเข็ม)'!I121</f>
        <v>69454.2</v>
      </c>
      <c r="D30" s="68"/>
    </row>
    <row r="31" spans="1:4" ht="21">
      <c r="A31" s="62" t="s">
        <v>231</v>
      </c>
      <c r="B31" s="18" t="s">
        <v>105</v>
      </c>
      <c r="C31" s="15">
        <f>SUM('บัญชีแสดงปริมาณงาน(กรณีตอกเข็ม)'!I133:I142)</f>
        <v>11888</v>
      </c>
      <c r="D31" s="68"/>
    </row>
    <row r="32" spans="1:4" ht="21">
      <c r="A32" s="62" t="s">
        <v>232</v>
      </c>
      <c r="B32" s="18" t="s">
        <v>233</v>
      </c>
      <c r="C32" s="15">
        <f>'บัญชีแสดงปริมาณงาน(กรณีตอกเข็ม)'!I144</f>
        <v>43772.40000000001</v>
      </c>
      <c r="D32" s="68"/>
    </row>
    <row r="33" spans="1:4" ht="21">
      <c r="A33" s="100"/>
      <c r="B33" s="47"/>
      <c r="C33" s="42"/>
      <c r="D33" s="101"/>
    </row>
    <row r="34" spans="1:4" ht="21.75" thickBot="1">
      <c r="A34" s="69"/>
      <c r="B34" s="102" t="s">
        <v>121</v>
      </c>
      <c r="C34" s="103">
        <f>SUM(C22:C32)</f>
        <v>397146.384401</v>
      </c>
      <c r="D34" s="73"/>
    </row>
    <row r="35" spans="1:4" ht="21">
      <c r="A35" s="499" t="s">
        <v>199</v>
      </c>
      <c r="B35" s="499"/>
      <c r="C35" s="499"/>
      <c r="D35" s="499"/>
    </row>
    <row r="36" spans="1:4" ht="21">
      <c r="A36" s="499" t="s">
        <v>200</v>
      </c>
      <c r="B36" s="499"/>
      <c r="C36" s="499"/>
      <c r="D36" s="499"/>
    </row>
    <row r="37" spans="1:4" ht="21">
      <c r="A37" s="55" t="s">
        <v>173</v>
      </c>
      <c r="B37" s="56"/>
      <c r="C37" s="55" t="s">
        <v>201</v>
      </c>
      <c r="D37" s="55"/>
    </row>
    <row r="38" spans="1:4" ht="21">
      <c r="A38" s="55" t="s">
        <v>202</v>
      </c>
      <c r="B38" s="55" t="s">
        <v>203</v>
      </c>
      <c r="C38" s="55" t="s">
        <v>166</v>
      </c>
      <c r="D38" s="55"/>
    </row>
    <row r="39" spans="1:4" ht="21.75" thickBot="1">
      <c r="A39" s="500" t="s">
        <v>234</v>
      </c>
      <c r="B39" s="500"/>
      <c r="C39" s="500"/>
      <c r="D39" s="500"/>
    </row>
    <row r="40" spans="1:4" ht="21">
      <c r="A40" s="501" t="s">
        <v>2</v>
      </c>
      <c r="B40" s="503" t="s">
        <v>3</v>
      </c>
      <c r="C40" s="104" t="s">
        <v>205</v>
      </c>
      <c r="D40" s="505" t="s">
        <v>8</v>
      </c>
    </row>
    <row r="41" spans="1:4" ht="21.75" thickBot="1">
      <c r="A41" s="502"/>
      <c r="B41" s="504"/>
      <c r="C41" s="61" t="s">
        <v>206</v>
      </c>
      <c r="D41" s="506"/>
    </row>
    <row r="42" spans="1:4" ht="21">
      <c r="A42" s="62" t="s">
        <v>184</v>
      </c>
      <c r="B42" s="105" t="s">
        <v>122</v>
      </c>
      <c r="C42" s="15"/>
      <c r="D42" s="106"/>
    </row>
    <row r="43" spans="1:4" ht="21">
      <c r="A43" s="100" t="s">
        <v>235</v>
      </c>
      <c r="B43" s="18" t="s">
        <v>123</v>
      </c>
      <c r="C43" s="42">
        <f>'บัญชีแสดงปริมาณงาน(กรณีตอกเข็ม)'!I159+'บัญชีแสดงปริมาณงาน(กรณีตอกเข็ม)'!I160</f>
        <v>942.4</v>
      </c>
      <c r="D43" s="107"/>
    </row>
    <row r="44" spans="1:4" ht="21">
      <c r="A44" s="62" t="s">
        <v>236</v>
      </c>
      <c r="B44" s="18" t="s">
        <v>126</v>
      </c>
      <c r="C44" s="19">
        <f>'บัญชีแสดงปริมาณงาน(กรณีตอกเข็ม)'!I162+'บัญชีแสดงปริมาณงาน(กรณีตอกเข็ม)'!I163+'บัญชีแสดงปริมาณงาน(กรณีตอกเข็ม)'!I164+'บัญชีแสดงปริมาณงาน(กรณีตอกเข็ม)'!I165+'บัญชีแสดงปริมาณงาน(กรณีตอกเข็ม)'!I166</f>
        <v>7407.102000000001</v>
      </c>
      <c r="D44" s="107"/>
    </row>
    <row r="45" spans="1:4" ht="21">
      <c r="A45" s="108" t="s">
        <v>237</v>
      </c>
      <c r="B45" s="109" t="s">
        <v>132</v>
      </c>
      <c r="C45" s="110">
        <f>'บัญชีแสดงปริมาณงาน(กรณีตอกเข็ม)'!I168+'บัญชีแสดงปริมาณงาน(กรณีตอกเข็ม)'!I169+'บัญชีแสดงปริมาณงาน(กรณีตอกเข็ม)'!I170+'บัญชีแสดงปริมาณงาน(กรณีตอกเข็ม)'!I171+'บัญชีแสดงปริมาณงาน(กรณีตอกเข็ม)'!I172+'บัญชีแสดงปริมาณงาน(กรณีตอกเข็ม)'!I173</f>
        <v>1367.265</v>
      </c>
      <c r="D45" s="93"/>
    </row>
    <row r="46" spans="1:4" ht="21">
      <c r="A46" s="111" t="s">
        <v>238</v>
      </c>
      <c r="B46" s="112" t="s">
        <v>139</v>
      </c>
      <c r="C46" s="38">
        <f>'บัญชีแสดงปริมาณงาน(กรณีตอกเข็ม)'!I183+'บัญชีแสดงปริมาณงาน(กรณีตอกเข็ม)'!I184</f>
        <v>6924.799999999999</v>
      </c>
      <c r="D46" s="93"/>
    </row>
    <row r="47" spans="1:4" ht="21">
      <c r="A47" s="108" t="s">
        <v>239</v>
      </c>
      <c r="B47" s="36" t="s">
        <v>240</v>
      </c>
      <c r="C47" s="38">
        <f>'บัญชีแสดงปริมาณงาน(กรณีตอกเข็ม)'!I186</f>
        <v>108.009</v>
      </c>
      <c r="D47" s="113"/>
    </row>
    <row r="48" spans="1:4" ht="21">
      <c r="A48" s="108" t="s">
        <v>241</v>
      </c>
      <c r="B48" s="18" t="s">
        <v>143</v>
      </c>
      <c r="C48" s="15">
        <f>'บัญชีแสดงปริมาณงาน(กรณีตอกเข็ม)'!I187</f>
        <v>11940</v>
      </c>
      <c r="D48" s="68"/>
    </row>
    <row r="49" spans="1:4" ht="21">
      <c r="A49" s="62"/>
      <c r="B49" s="28" t="s">
        <v>144</v>
      </c>
      <c r="C49" s="114">
        <f>SUM(C43:C48)</f>
        <v>28689.575999999997</v>
      </c>
      <c r="D49" s="68"/>
    </row>
    <row r="50" spans="1:4" ht="21">
      <c r="A50" s="62" t="s">
        <v>242</v>
      </c>
      <c r="B50" s="105" t="s">
        <v>145</v>
      </c>
      <c r="C50" s="15"/>
      <c r="D50" s="68"/>
    </row>
    <row r="51" spans="1:4" ht="21">
      <c r="A51" s="62" t="s">
        <v>243</v>
      </c>
      <c r="B51" s="36" t="s">
        <v>146</v>
      </c>
      <c r="C51" s="15">
        <f>'บัญชีแสดงปริมาณงาน(กรณีตอกเข็ม)'!I192</f>
        <v>2800</v>
      </c>
      <c r="D51" s="68"/>
    </row>
    <row r="52" spans="1:4" ht="21">
      <c r="A52" s="62" t="s">
        <v>244</v>
      </c>
      <c r="B52" s="18" t="s">
        <v>147</v>
      </c>
      <c r="C52" s="15">
        <f>'บัญชีแสดงปริมาณงาน(กรณีตอกเข็ม)'!I193</f>
        <v>984</v>
      </c>
      <c r="D52" s="68"/>
    </row>
    <row r="53" spans="1:4" ht="21">
      <c r="A53" s="62" t="s">
        <v>245</v>
      </c>
      <c r="B53" s="18" t="s">
        <v>148</v>
      </c>
      <c r="C53" s="15">
        <f>'บัญชีแสดงปริมาณงาน(กรณีตอกเข็ม)'!I195+'บัญชีแสดงปริมาณงาน(กรณีตอกเข็ม)'!I196</f>
        <v>3210</v>
      </c>
      <c r="D53" s="68"/>
    </row>
    <row r="54" spans="1:4" ht="21">
      <c r="A54" s="62" t="s">
        <v>246</v>
      </c>
      <c r="B54" s="18" t="s">
        <v>151</v>
      </c>
      <c r="C54" s="15">
        <f>'บัญชีแสดงปริมาณงาน(กรณีตอกเข็ม)'!I198+'บัญชีแสดงปริมาณงาน(กรณีตอกเข็ม)'!I199+'บัญชีแสดงปริมาณงาน(กรณีตอกเข็ม)'!I200</f>
        <v>16690</v>
      </c>
      <c r="D54" s="68"/>
    </row>
    <row r="55" spans="1:4" ht="21">
      <c r="A55" s="62" t="s">
        <v>247</v>
      </c>
      <c r="B55" s="18" t="s">
        <v>155</v>
      </c>
      <c r="C55" s="15">
        <f>'บัญชีแสดงปริมาณงาน(กรณีตอกเข็ม)'!I208+'บัญชีแสดงปริมาณงาน(กรณีตอกเข็ม)'!I209</f>
        <v>710</v>
      </c>
      <c r="D55" s="68"/>
    </row>
    <row r="56" spans="1:4" ht="21">
      <c r="A56" s="62" t="s">
        <v>248</v>
      </c>
      <c r="B56" s="18" t="s">
        <v>158</v>
      </c>
      <c r="C56" s="15">
        <f>'บัญชีแสดงปริมาณงาน(กรณีตอกเข็ม)'!I211+'บัญชีแสดงปริมาณงาน(กรณีตอกเข็ม)'!I212</f>
        <v>10024.4</v>
      </c>
      <c r="D56" s="68"/>
    </row>
    <row r="57" spans="1:4" ht="21">
      <c r="A57" s="62"/>
      <c r="B57" s="28" t="s">
        <v>161</v>
      </c>
      <c r="C57" s="95">
        <f>SUM(C51:C56)</f>
        <v>34418.4</v>
      </c>
      <c r="D57" s="68"/>
    </row>
    <row r="58" spans="1:4" ht="21">
      <c r="A58" s="62"/>
      <c r="B58" s="96"/>
      <c r="C58" s="95"/>
      <c r="D58" s="68"/>
    </row>
    <row r="59" spans="1:4" ht="21">
      <c r="A59" s="62"/>
      <c r="B59" s="28" t="s">
        <v>249</v>
      </c>
      <c r="C59" s="95">
        <f>C19+C34+C49+C57</f>
        <v>1093672.5168743858</v>
      </c>
      <c r="D59" s="68"/>
    </row>
    <row r="60" spans="1:4" ht="21.75" thickBot="1">
      <c r="A60" s="69"/>
      <c r="B60" s="70"/>
      <c r="C60" s="71"/>
      <c r="D60" s="73"/>
    </row>
    <row r="61" spans="1:4" ht="21">
      <c r="A61" s="115"/>
      <c r="B61" s="116"/>
      <c r="C61" s="117"/>
      <c r="D61" s="116"/>
    </row>
    <row r="62" spans="1:4" ht="21">
      <c r="A62" s="116"/>
      <c r="B62" s="116" t="s">
        <v>193</v>
      </c>
      <c r="C62" s="116"/>
      <c r="D62" s="116"/>
    </row>
    <row r="63" spans="1:4" ht="21">
      <c r="A63" s="116"/>
      <c r="B63" s="51" t="s">
        <v>250</v>
      </c>
      <c r="C63" s="116"/>
      <c r="D63" s="116"/>
    </row>
    <row r="64" spans="1:4" ht="21">
      <c r="A64" s="116"/>
      <c r="B64" s="118" t="s">
        <v>195</v>
      </c>
      <c r="C64" s="116"/>
      <c r="D64" s="116"/>
    </row>
    <row r="65" spans="1:4" ht="21">
      <c r="A65" s="116"/>
      <c r="B65" s="116" t="s">
        <v>196</v>
      </c>
      <c r="C65" s="116"/>
      <c r="D65" s="116"/>
    </row>
    <row r="66" spans="1:4" ht="21">
      <c r="A66" s="116"/>
      <c r="B66" s="51" t="s">
        <v>251</v>
      </c>
      <c r="C66" s="116"/>
      <c r="D66" s="116"/>
    </row>
    <row r="67" spans="1:4" ht="21">
      <c r="A67" s="116"/>
      <c r="B67" s="118" t="s">
        <v>195</v>
      </c>
      <c r="C67" s="116"/>
      <c r="D67" s="116"/>
    </row>
    <row r="68" spans="1:5" ht="21">
      <c r="A68" s="116"/>
      <c r="B68" s="51"/>
      <c r="C68" s="116"/>
      <c r="D68" s="116"/>
      <c r="E68" s="116"/>
    </row>
    <row r="69" spans="1:5" ht="21">
      <c r="A69" s="115"/>
      <c r="B69" s="116"/>
      <c r="C69" s="117"/>
      <c r="D69" s="116"/>
      <c r="E69" s="116"/>
    </row>
    <row r="70" spans="1:4" ht="21">
      <c r="A70" s="116"/>
      <c r="B70" s="116"/>
      <c r="D70" s="116"/>
    </row>
  </sheetData>
  <sheetProtection/>
  <mergeCells count="12">
    <mergeCell ref="A1:D1"/>
    <mergeCell ref="A2:D2"/>
    <mergeCell ref="A5:D5"/>
    <mergeCell ref="A6:A7"/>
    <mergeCell ref="B6:B7"/>
    <mergeCell ref="D6:D7"/>
    <mergeCell ref="A35:D35"/>
    <mergeCell ref="A36:D36"/>
    <mergeCell ref="A39:D39"/>
    <mergeCell ref="A40:A41"/>
    <mergeCell ref="B40:B41"/>
    <mergeCell ref="D40:D41"/>
  </mergeCells>
  <printOptions/>
  <pageMargins left="0.5118110236220472" right="0" top="0.5511811023622047" bottom="0.35433070866141736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0:K60"/>
  <sheetViews>
    <sheetView zoomScalePageLayoutView="0" workbookViewId="0" topLeftCell="A1">
      <selection activeCell="G31" sqref="G31"/>
    </sheetView>
  </sheetViews>
  <sheetFormatPr defaultColWidth="9.140625" defaultRowHeight="15"/>
  <cols>
    <col min="4" max="4" width="20.8515625" style="0" customWidth="1"/>
    <col min="5" max="5" width="13.7109375" style="0" customWidth="1"/>
    <col min="6" max="6" width="13.28125" style="0" customWidth="1"/>
    <col min="7" max="7" width="13.57421875" style="0" customWidth="1"/>
    <col min="8" max="8" width="13.421875" style="0" customWidth="1"/>
    <col min="9" max="10" width="13.28125" style="0" customWidth="1"/>
    <col min="11" max="11" width="13.57421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>
      <c r="E20" s="276">
        <v>241255</v>
      </c>
    </row>
    <row r="28" ht="15.75" thickBot="1"/>
    <row r="29" spans="4:11" ht="21.75" customHeight="1" thickTop="1">
      <c r="D29" s="277" t="s">
        <v>429</v>
      </c>
      <c r="E29" s="278">
        <v>37.43</v>
      </c>
      <c r="F29" s="278">
        <v>30.05</v>
      </c>
      <c r="G29" s="278">
        <v>30.32</v>
      </c>
      <c r="H29" s="278">
        <v>27.41</v>
      </c>
      <c r="I29" s="278">
        <v>21.61</v>
      </c>
      <c r="J29" s="279">
        <v>29.76</v>
      </c>
      <c r="K29" s="278">
        <v>32.76</v>
      </c>
    </row>
    <row r="30" spans="4:11" ht="21.75" customHeight="1">
      <c r="D30" s="280" t="s">
        <v>430</v>
      </c>
      <c r="E30" s="281">
        <v>37.54</v>
      </c>
      <c r="F30" s="281">
        <v>30.16</v>
      </c>
      <c r="G30" s="281">
        <v>30.43</v>
      </c>
      <c r="H30" s="281">
        <v>27.52</v>
      </c>
      <c r="I30" s="281">
        <v>21.72</v>
      </c>
      <c r="J30" s="281">
        <v>29.87</v>
      </c>
      <c r="K30" s="281">
        <v>32.87</v>
      </c>
    </row>
    <row r="31" spans="4:11" ht="21.75" customHeight="1">
      <c r="D31" s="282" t="s">
        <v>431</v>
      </c>
      <c r="E31" s="283">
        <v>37.57</v>
      </c>
      <c r="F31" s="283">
        <v>30.19</v>
      </c>
      <c r="G31" s="283">
        <v>30.46</v>
      </c>
      <c r="H31" s="283">
        <v>27.55</v>
      </c>
      <c r="I31" s="283">
        <v>21.75</v>
      </c>
      <c r="J31" s="283">
        <v>29.9</v>
      </c>
      <c r="K31" s="283">
        <v>32.9</v>
      </c>
    </row>
    <row r="32" spans="4:11" ht="21.75" customHeight="1">
      <c r="D32" s="280" t="s">
        <v>432</v>
      </c>
      <c r="E32" s="281">
        <v>37.56</v>
      </c>
      <c r="F32" s="281">
        <v>30.18</v>
      </c>
      <c r="G32" s="281">
        <v>30.45</v>
      </c>
      <c r="H32" s="281">
        <v>27.54</v>
      </c>
      <c r="I32" s="281">
        <v>21.74</v>
      </c>
      <c r="J32" s="281">
        <v>29.89</v>
      </c>
      <c r="K32" s="281">
        <v>32.89</v>
      </c>
    </row>
    <row r="33" spans="4:11" ht="21.75" customHeight="1">
      <c r="D33" s="282" t="s">
        <v>433</v>
      </c>
      <c r="E33" s="283">
        <v>37.6</v>
      </c>
      <c r="F33" s="283">
        <v>30.22</v>
      </c>
      <c r="G33" s="283">
        <v>30.49</v>
      </c>
      <c r="H33" s="283">
        <v>27.58</v>
      </c>
      <c r="I33" s="283">
        <v>21.78</v>
      </c>
      <c r="J33" s="283">
        <v>29.93</v>
      </c>
      <c r="K33" s="283">
        <v>32.93</v>
      </c>
    </row>
    <row r="34" spans="4:11" ht="21.75" customHeight="1">
      <c r="D34" s="280" t="s">
        <v>434</v>
      </c>
      <c r="E34" s="281">
        <v>37.47</v>
      </c>
      <c r="F34" s="281">
        <v>30.09</v>
      </c>
      <c r="G34" s="281">
        <v>30.36</v>
      </c>
      <c r="H34" s="281">
        <v>27.45</v>
      </c>
      <c r="I34" s="281">
        <v>21.65</v>
      </c>
      <c r="J34" s="281">
        <v>29.8</v>
      </c>
      <c r="K34" s="281">
        <v>32.8</v>
      </c>
    </row>
    <row r="35" spans="4:11" ht="21.75" customHeight="1">
      <c r="D35" s="282" t="s">
        <v>435</v>
      </c>
      <c r="E35" s="283">
        <v>37.46</v>
      </c>
      <c r="F35" s="283">
        <v>30.08</v>
      </c>
      <c r="G35" s="283">
        <v>30.35</v>
      </c>
      <c r="H35" s="283">
        <v>27.44</v>
      </c>
      <c r="I35" s="283">
        <v>21.64</v>
      </c>
      <c r="J35" s="283">
        <v>29.79</v>
      </c>
      <c r="K35" s="283">
        <v>32.79</v>
      </c>
    </row>
    <row r="36" spans="4:11" ht="21.75" customHeight="1">
      <c r="D36" s="280" t="s">
        <v>436</v>
      </c>
      <c r="E36" s="281">
        <v>37.45</v>
      </c>
      <c r="F36" s="281">
        <v>30.07</v>
      </c>
      <c r="G36" s="281">
        <v>30.34</v>
      </c>
      <c r="H36" s="281">
        <v>27.43</v>
      </c>
      <c r="I36" s="281">
        <v>21.63</v>
      </c>
      <c r="J36" s="281">
        <v>29.78</v>
      </c>
      <c r="K36" s="281">
        <v>32.78</v>
      </c>
    </row>
    <row r="37" spans="4:11" ht="21.75" customHeight="1">
      <c r="D37" s="282" t="s">
        <v>437</v>
      </c>
      <c r="E37" s="283">
        <v>37.47</v>
      </c>
      <c r="F37" s="283">
        <v>30.09</v>
      </c>
      <c r="G37" s="283">
        <v>30.36</v>
      </c>
      <c r="H37" s="283">
        <v>27.45</v>
      </c>
      <c r="I37" s="283">
        <v>21.65</v>
      </c>
      <c r="J37" s="283">
        <v>29.8</v>
      </c>
      <c r="K37" s="283">
        <v>32.8</v>
      </c>
    </row>
    <row r="38" spans="4:11" ht="21.75" customHeight="1">
      <c r="D38" s="280" t="s">
        <v>438</v>
      </c>
      <c r="E38" s="281">
        <v>37.47</v>
      </c>
      <c r="F38" s="281">
        <v>30.09</v>
      </c>
      <c r="G38" s="281">
        <v>30.36</v>
      </c>
      <c r="H38" s="281">
        <v>27.45</v>
      </c>
      <c r="I38" s="281">
        <v>21.65</v>
      </c>
      <c r="J38" s="281">
        <v>29.8</v>
      </c>
      <c r="K38" s="281">
        <v>32.8</v>
      </c>
    </row>
    <row r="39" spans="4:11" ht="21.75" customHeight="1">
      <c r="D39" s="282" t="s">
        <v>439</v>
      </c>
      <c r="E39" s="283">
        <v>37.48</v>
      </c>
      <c r="F39" s="283">
        <v>30.1</v>
      </c>
      <c r="G39" s="283">
        <v>30.37</v>
      </c>
      <c r="H39" s="283">
        <v>27.46</v>
      </c>
      <c r="I39" s="283">
        <v>21.66</v>
      </c>
      <c r="J39" s="283">
        <v>29.81</v>
      </c>
      <c r="K39" s="283">
        <v>32.81</v>
      </c>
    </row>
    <row r="40" spans="4:11" ht="21.75" customHeight="1">
      <c r="D40" s="280" t="s">
        <v>440</v>
      </c>
      <c r="E40" s="281">
        <v>37.55</v>
      </c>
      <c r="F40" s="281">
        <v>30.17</v>
      </c>
      <c r="G40" s="281">
        <v>30.44</v>
      </c>
      <c r="H40" s="281">
        <v>27.53</v>
      </c>
      <c r="I40" s="281">
        <v>21.73</v>
      </c>
      <c r="J40" s="281">
        <v>29.88</v>
      </c>
      <c r="K40" s="281">
        <v>32.88</v>
      </c>
    </row>
    <row r="41" spans="4:11" ht="21.75" customHeight="1">
      <c r="D41" s="282" t="s">
        <v>441</v>
      </c>
      <c r="E41" s="283">
        <v>37.58</v>
      </c>
      <c r="F41" s="283">
        <v>30.2</v>
      </c>
      <c r="G41" s="283">
        <v>30.47</v>
      </c>
      <c r="H41" s="283">
        <v>27.56</v>
      </c>
      <c r="I41" s="283">
        <v>21.76</v>
      </c>
      <c r="J41" s="283">
        <v>29.91</v>
      </c>
      <c r="K41" s="283">
        <v>32.91</v>
      </c>
    </row>
    <row r="42" spans="4:11" ht="21.75" customHeight="1">
      <c r="D42" s="280" t="s">
        <v>442</v>
      </c>
      <c r="E42" s="281">
        <v>37.48</v>
      </c>
      <c r="F42" s="281">
        <v>30.1</v>
      </c>
      <c r="G42" s="281">
        <v>30.37</v>
      </c>
      <c r="H42" s="281">
        <v>27.46</v>
      </c>
      <c r="I42" s="281">
        <v>21.66</v>
      </c>
      <c r="J42" s="281">
        <v>29.81</v>
      </c>
      <c r="K42" s="281">
        <v>32.81</v>
      </c>
    </row>
    <row r="43" spans="4:11" ht="21.75" customHeight="1">
      <c r="D43" s="282" t="s">
        <v>443</v>
      </c>
      <c r="E43" s="283">
        <v>37.47</v>
      </c>
      <c r="F43" s="283">
        <v>30.09</v>
      </c>
      <c r="G43" s="283">
        <v>30.36</v>
      </c>
      <c r="H43" s="283">
        <v>27.45</v>
      </c>
      <c r="I43" s="283">
        <v>21.65</v>
      </c>
      <c r="J43" s="283">
        <v>29.8</v>
      </c>
      <c r="K43" s="283">
        <v>32.8</v>
      </c>
    </row>
    <row r="44" spans="4:11" ht="21.75" customHeight="1">
      <c r="D44" s="280" t="s">
        <v>444</v>
      </c>
      <c r="E44" s="281">
        <v>37.54</v>
      </c>
      <c r="F44" s="281">
        <v>30.16</v>
      </c>
      <c r="G44" s="281">
        <v>30.43</v>
      </c>
      <c r="H44" s="281">
        <v>27.52</v>
      </c>
      <c r="I44" s="281">
        <v>21.72</v>
      </c>
      <c r="J44" s="281">
        <v>29.87</v>
      </c>
      <c r="K44" s="281">
        <v>32.87</v>
      </c>
    </row>
    <row r="45" spans="4:11" ht="21.75" customHeight="1">
      <c r="D45" s="282" t="s">
        <v>445</v>
      </c>
      <c r="E45" s="283">
        <v>37.57</v>
      </c>
      <c r="F45" s="283">
        <v>30.19</v>
      </c>
      <c r="G45" s="283">
        <v>30.46</v>
      </c>
      <c r="H45" s="283">
        <v>27.55</v>
      </c>
      <c r="I45" s="283">
        <v>21.75</v>
      </c>
      <c r="J45" s="283">
        <v>29.9</v>
      </c>
      <c r="K45" s="283">
        <v>32.9</v>
      </c>
    </row>
    <row r="46" spans="4:11" ht="21.75" customHeight="1">
      <c r="D46" s="280" t="s">
        <v>446</v>
      </c>
      <c r="E46" s="281">
        <v>37.43</v>
      </c>
      <c r="F46" s="281">
        <v>30.05</v>
      </c>
      <c r="G46" s="281">
        <v>30.32</v>
      </c>
      <c r="H46" s="281">
        <v>27.41</v>
      </c>
      <c r="I46" s="281">
        <v>21.61</v>
      </c>
      <c r="J46" s="281">
        <v>29.76</v>
      </c>
      <c r="K46" s="281">
        <v>32.76</v>
      </c>
    </row>
    <row r="47" spans="4:11" ht="21.75" customHeight="1">
      <c r="D47" s="282" t="s">
        <v>447</v>
      </c>
      <c r="E47" s="283">
        <v>37.44</v>
      </c>
      <c r="F47" s="283">
        <v>30.06</v>
      </c>
      <c r="G47" s="283">
        <v>30.33</v>
      </c>
      <c r="H47" s="283">
        <v>27.42</v>
      </c>
      <c r="I47" s="283">
        <v>21.62</v>
      </c>
      <c r="J47" s="283">
        <v>29.77</v>
      </c>
      <c r="K47" s="283">
        <v>32.77</v>
      </c>
    </row>
    <row r="48" spans="4:11" ht="21.75" customHeight="1">
      <c r="D48" s="280" t="s">
        <v>448</v>
      </c>
      <c r="E48" s="281">
        <v>37.43</v>
      </c>
      <c r="F48" s="281">
        <v>30.05</v>
      </c>
      <c r="G48" s="281">
        <v>30.32</v>
      </c>
      <c r="H48" s="281">
        <v>27.41</v>
      </c>
      <c r="I48" s="281">
        <v>21.61</v>
      </c>
      <c r="J48" s="281">
        <v>29.76</v>
      </c>
      <c r="K48" s="281">
        <v>32.76</v>
      </c>
    </row>
    <row r="49" spans="4:11" ht="21.75" customHeight="1">
      <c r="D49" s="282" t="s">
        <v>449</v>
      </c>
      <c r="E49" s="283">
        <v>37.38</v>
      </c>
      <c r="F49" s="283">
        <v>30</v>
      </c>
      <c r="G49" s="283">
        <v>30.27</v>
      </c>
      <c r="H49" s="283">
        <v>27.36</v>
      </c>
      <c r="I49" s="283">
        <v>21.56</v>
      </c>
      <c r="J49" s="283">
        <v>29.71</v>
      </c>
      <c r="K49" s="283">
        <v>32.71</v>
      </c>
    </row>
    <row r="50" spans="4:11" ht="21.75" customHeight="1">
      <c r="D50" s="280" t="s">
        <v>450</v>
      </c>
      <c r="E50" s="281">
        <v>37.56</v>
      </c>
      <c r="F50" s="281">
        <v>30.18</v>
      </c>
      <c r="G50" s="281">
        <v>30.45</v>
      </c>
      <c r="H50" s="281">
        <v>27.54</v>
      </c>
      <c r="I50" s="281">
        <v>21.74</v>
      </c>
      <c r="J50" s="281">
        <v>29.89</v>
      </c>
      <c r="K50" s="281">
        <v>32.89</v>
      </c>
    </row>
    <row r="51" spans="4:11" ht="21.75" customHeight="1">
      <c r="D51" s="282" t="s">
        <v>451</v>
      </c>
      <c r="E51" s="283">
        <v>37.58</v>
      </c>
      <c r="F51" s="283">
        <v>30.2</v>
      </c>
      <c r="G51" s="283">
        <v>30.47</v>
      </c>
      <c r="H51" s="283">
        <v>27.56</v>
      </c>
      <c r="I51" s="283">
        <v>21.76</v>
      </c>
      <c r="J51" s="283">
        <v>29.91</v>
      </c>
      <c r="K51" s="283">
        <v>32.91</v>
      </c>
    </row>
    <row r="52" spans="4:11" ht="21.75" customHeight="1">
      <c r="D52" s="280" t="s">
        <v>452</v>
      </c>
      <c r="E52" s="281">
        <v>37.48</v>
      </c>
      <c r="F52" s="281">
        <v>30.1</v>
      </c>
      <c r="G52" s="281">
        <v>30.37</v>
      </c>
      <c r="H52" s="281">
        <v>27.46</v>
      </c>
      <c r="I52" s="281">
        <v>21.66</v>
      </c>
      <c r="J52" s="281">
        <v>29.81</v>
      </c>
      <c r="K52" s="281">
        <v>32.81</v>
      </c>
    </row>
    <row r="53" spans="4:11" ht="21.75" customHeight="1">
      <c r="D53" s="282" t="s">
        <v>453</v>
      </c>
      <c r="E53" s="283">
        <v>37.46</v>
      </c>
      <c r="F53" s="283">
        <v>30.08</v>
      </c>
      <c r="G53" s="283">
        <v>30.35</v>
      </c>
      <c r="H53" s="283">
        <v>27.44</v>
      </c>
      <c r="I53" s="283">
        <v>21.64</v>
      </c>
      <c r="J53" s="283">
        <v>29.79</v>
      </c>
      <c r="K53" s="283">
        <v>32.79</v>
      </c>
    </row>
    <row r="54" spans="4:11" ht="21.75" customHeight="1">
      <c r="D54" s="280" t="s">
        <v>454</v>
      </c>
      <c r="E54" s="281">
        <v>37.47</v>
      </c>
      <c r="F54" s="281">
        <v>30.09</v>
      </c>
      <c r="G54" s="281">
        <v>30.36</v>
      </c>
      <c r="H54" s="281">
        <v>27.45</v>
      </c>
      <c r="I54" s="281">
        <v>21.65</v>
      </c>
      <c r="J54" s="281">
        <v>29.8</v>
      </c>
      <c r="K54" s="281">
        <v>32.8</v>
      </c>
    </row>
    <row r="55" spans="4:11" ht="21.75" customHeight="1">
      <c r="D55" s="282" t="s">
        <v>455</v>
      </c>
      <c r="E55" s="283">
        <v>37.45</v>
      </c>
      <c r="F55" s="283">
        <v>30.07</v>
      </c>
      <c r="G55" s="283">
        <v>30.34</v>
      </c>
      <c r="H55" s="283">
        <v>27.43</v>
      </c>
      <c r="I55" s="283">
        <v>21.63</v>
      </c>
      <c r="J55" s="283">
        <v>29.78</v>
      </c>
      <c r="K55" s="283">
        <v>32.78</v>
      </c>
    </row>
    <row r="56" spans="4:11" ht="21.75" customHeight="1">
      <c r="D56" s="280" t="s">
        <v>456</v>
      </c>
      <c r="E56" s="281">
        <v>37.55</v>
      </c>
      <c r="F56" s="281">
        <v>30.17</v>
      </c>
      <c r="G56" s="281">
        <v>30.44</v>
      </c>
      <c r="H56" s="281">
        <v>27.53</v>
      </c>
      <c r="I56" s="281">
        <v>21.73</v>
      </c>
      <c r="J56" s="281">
        <v>29.88</v>
      </c>
      <c r="K56" s="281">
        <v>32.88</v>
      </c>
    </row>
    <row r="57" spans="4:11" ht="21.75" customHeight="1">
      <c r="D57" s="282" t="s">
        <v>457</v>
      </c>
      <c r="E57" s="283">
        <v>37.47</v>
      </c>
      <c r="F57" s="283">
        <v>30.09</v>
      </c>
      <c r="G57" s="283">
        <v>30.36</v>
      </c>
      <c r="H57" s="283">
        <v>27.45</v>
      </c>
      <c r="I57" s="283">
        <v>21.65</v>
      </c>
      <c r="J57" s="283">
        <v>29.8</v>
      </c>
      <c r="K57" s="283">
        <v>32.8</v>
      </c>
    </row>
    <row r="58" spans="4:11" ht="21.75" customHeight="1">
      <c r="D58" s="280" t="s">
        <v>458</v>
      </c>
      <c r="E58" s="281">
        <v>37.57</v>
      </c>
      <c r="F58" s="281">
        <v>30.19</v>
      </c>
      <c r="G58" s="281">
        <v>30.46</v>
      </c>
      <c r="H58" s="281">
        <v>27.55</v>
      </c>
      <c r="I58" s="281">
        <v>21.75</v>
      </c>
      <c r="J58" s="281">
        <v>29.9</v>
      </c>
      <c r="K58" s="281">
        <v>32.9</v>
      </c>
    </row>
    <row r="59" spans="4:11" ht="21.75" customHeight="1">
      <c r="D59" s="282" t="s">
        <v>1061</v>
      </c>
      <c r="E59" s="283">
        <v>37.57</v>
      </c>
      <c r="F59" s="283">
        <v>30.19</v>
      </c>
      <c r="G59" s="283">
        <v>30.46</v>
      </c>
      <c r="H59" s="283">
        <v>27.55</v>
      </c>
      <c r="I59" s="283">
        <v>21.75</v>
      </c>
      <c r="J59" s="283">
        <v>29.9</v>
      </c>
      <c r="K59" s="283">
        <v>32.9</v>
      </c>
    </row>
    <row r="60" spans="4:11" ht="21.75" customHeight="1">
      <c r="D60" s="280" t="s">
        <v>459</v>
      </c>
      <c r="E60" s="281">
        <v>37.55</v>
      </c>
      <c r="F60" s="281">
        <v>30.17</v>
      </c>
      <c r="G60" s="281">
        <v>30.44</v>
      </c>
      <c r="H60" s="281">
        <v>27.53</v>
      </c>
      <c r="I60" s="281">
        <v>21.73</v>
      </c>
      <c r="J60" s="281">
        <v>29.88</v>
      </c>
      <c r="K60" s="281">
        <v>32.88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8"/>
  <sheetViews>
    <sheetView zoomScale="90" zoomScaleNormal="90" zoomScalePageLayoutView="0" workbookViewId="0" topLeftCell="A1">
      <selection activeCell="L192" sqref="L192"/>
    </sheetView>
  </sheetViews>
  <sheetFormatPr defaultColWidth="9.140625" defaultRowHeight="21.75" customHeight="1"/>
  <cols>
    <col min="1" max="1" width="9.00390625" style="294" customWidth="1"/>
    <col min="2" max="2" width="11.57421875" style="294" customWidth="1"/>
    <col min="3" max="3" width="9.7109375" style="294" customWidth="1"/>
    <col min="4" max="4" width="14.57421875" style="294" customWidth="1"/>
    <col min="5" max="5" width="9.00390625" style="294" customWidth="1"/>
    <col min="6" max="6" width="7.7109375" style="294" customWidth="1"/>
    <col min="7" max="7" width="9.8515625" style="294" customWidth="1"/>
    <col min="8" max="8" width="4.8515625" style="294" customWidth="1"/>
    <col min="9" max="16384" width="9.00390625" style="294" customWidth="1"/>
  </cols>
  <sheetData>
    <row r="2" ht="21.75" customHeight="1">
      <c r="B2" s="559" t="s">
        <v>270</v>
      </c>
    </row>
    <row r="3" spans="2:17" ht="21.75" customHeight="1">
      <c r="B3" s="560"/>
      <c r="E3" s="295" t="s">
        <v>500</v>
      </c>
      <c r="F3" s="295" t="s">
        <v>867</v>
      </c>
      <c r="G3" s="295" t="s">
        <v>501</v>
      </c>
      <c r="P3" s="294">
        <v>1</v>
      </c>
      <c r="Q3" s="294">
        <v>2</v>
      </c>
    </row>
    <row r="4" spans="1:17" ht="21.75" customHeight="1">
      <c r="A4" s="297" t="s">
        <v>986</v>
      </c>
      <c r="D4" s="294" t="s">
        <v>985</v>
      </c>
      <c r="E4" s="298">
        <v>0.15</v>
      </c>
      <c r="F4" s="299">
        <v>0.35</v>
      </c>
      <c r="G4" s="307">
        <v>16.4</v>
      </c>
      <c r="H4" s="295" t="s">
        <v>268</v>
      </c>
      <c r="I4" s="294" t="s">
        <v>1001</v>
      </c>
      <c r="K4" s="303">
        <v>0.2</v>
      </c>
      <c r="L4" s="294" t="s">
        <v>268</v>
      </c>
      <c r="P4" s="294" t="s">
        <v>973</v>
      </c>
      <c r="Q4" s="294" t="s">
        <v>979</v>
      </c>
    </row>
    <row r="5" spans="1:12" ht="21.75" customHeight="1">
      <c r="A5" s="297"/>
      <c r="B5" s="294" t="s">
        <v>997</v>
      </c>
      <c r="C5" s="302">
        <v>12</v>
      </c>
      <c r="D5" s="294" t="s">
        <v>991</v>
      </c>
      <c r="I5" s="298" t="s">
        <v>1000</v>
      </c>
      <c r="J5" s="299"/>
      <c r="K5" s="306">
        <v>0.025</v>
      </c>
      <c r="L5" s="294" t="s">
        <v>268</v>
      </c>
    </row>
    <row r="6" spans="2:17" ht="21.75" customHeight="1">
      <c r="B6" s="296" t="s">
        <v>972</v>
      </c>
      <c r="C6" s="300" t="str">
        <f>B2</f>
        <v>B1</v>
      </c>
      <c r="D6" s="294" t="s">
        <v>987</v>
      </c>
      <c r="E6" s="305">
        <v>4</v>
      </c>
      <c r="F6" s="295" t="s">
        <v>988</v>
      </c>
      <c r="P6" s="294" t="s">
        <v>974</v>
      </c>
      <c r="Q6" s="294" t="s">
        <v>980</v>
      </c>
    </row>
    <row r="7" spans="2:17" ht="21.75" customHeight="1">
      <c r="B7" s="296" t="s">
        <v>989</v>
      </c>
      <c r="C7" s="303">
        <f>G4</f>
        <v>16.4</v>
      </c>
      <c r="D7" s="294" t="s">
        <v>1073</v>
      </c>
      <c r="E7" s="304">
        <f>C7*E6</f>
        <v>65.6</v>
      </c>
      <c r="F7" s="295" t="s">
        <v>268</v>
      </c>
      <c r="G7" s="308" t="s">
        <v>1003</v>
      </c>
      <c r="P7" s="294" t="s">
        <v>975</v>
      </c>
      <c r="Q7" s="294" t="s">
        <v>981</v>
      </c>
    </row>
    <row r="8" spans="1:17" ht="21.75" customHeight="1">
      <c r="A8" s="297" t="s">
        <v>990</v>
      </c>
      <c r="P8" s="294" t="s">
        <v>976</v>
      </c>
      <c r="Q8" s="294" t="s">
        <v>982</v>
      </c>
    </row>
    <row r="9" spans="2:17" ht="21.75" customHeight="1">
      <c r="B9" s="294" t="s">
        <v>998</v>
      </c>
      <c r="C9" s="302">
        <v>6</v>
      </c>
      <c r="D9" s="294" t="s">
        <v>992</v>
      </c>
      <c r="E9" s="294">
        <v>0.15</v>
      </c>
      <c r="F9" s="294" t="s">
        <v>268</v>
      </c>
      <c r="P9" s="294" t="s">
        <v>977</v>
      </c>
      <c r="Q9" s="294" t="s">
        <v>983</v>
      </c>
    </row>
    <row r="10" spans="2:17" ht="21.75" customHeight="1">
      <c r="B10" s="297" t="s">
        <v>993</v>
      </c>
      <c r="D10" s="298">
        <f>ROUND((((((E4-(K5*2)))*2)+((F4-(K5*2)))*2)+K4),2)</f>
        <v>1</v>
      </c>
      <c r="E10" s="294" t="s">
        <v>268</v>
      </c>
      <c r="P10" s="294" t="s">
        <v>978</v>
      </c>
      <c r="Q10" s="294" t="s">
        <v>984</v>
      </c>
    </row>
    <row r="11" spans="2:5" ht="21.75" customHeight="1">
      <c r="B11" s="297" t="s">
        <v>994</v>
      </c>
      <c r="D11" s="298">
        <f>ROUNDUP((C7/E9),0)</f>
        <v>110</v>
      </c>
      <c r="E11" s="294" t="s">
        <v>995</v>
      </c>
    </row>
    <row r="12" spans="2:5" ht="21.75" customHeight="1">
      <c r="B12" s="294" t="s">
        <v>999</v>
      </c>
      <c r="D12" s="304">
        <f>ROUND((D11*D10),2)</f>
        <v>110</v>
      </c>
      <c r="E12" s="294" t="s">
        <v>268</v>
      </c>
    </row>
    <row r="15" ht="21.75" customHeight="1">
      <c r="B15" s="559" t="s">
        <v>271</v>
      </c>
    </row>
    <row r="16" spans="2:7" ht="21.75" customHeight="1">
      <c r="B16" s="560"/>
      <c r="E16" s="295" t="s">
        <v>500</v>
      </c>
      <c r="F16" s="295" t="s">
        <v>867</v>
      </c>
      <c r="G16" s="295" t="s">
        <v>501</v>
      </c>
    </row>
    <row r="17" spans="1:12" ht="21.75" customHeight="1">
      <c r="A17" s="297" t="s">
        <v>986</v>
      </c>
      <c r="D17" s="294" t="s">
        <v>985</v>
      </c>
      <c r="E17" s="298">
        <v>0.2</v>
      </c>
      <c r="F17" s="299">
        <v>0.4</v>
      </c>
      <c r="G17" s="307">
        <v>10</v>
      </c>
      <c r="H17" s="295" t="s">
        <v>268</v>
      </c>
      <c r="I17" s="294" t="s">
        <v>1001</v>
      </c>
      <c r="K17" s="303">
        <v>0.2</v>
      </c>
      <c r="L17" s="294" t="s">
        <v>268</v>
      </c>
    </row>
    <row r="18" spans="1:12" ht="21.75" customHeight="1">
      <c r="A18" s="297"/>
      <c r="B18" s="294" t="s">
        <v>997</v>
      </c>
      <c r="C18" s="302">
        <v>12</v>
      </c>
      <c r="D18" s="294" t="s">
        <v>991</v>
      </c>
      <c r="I18" s="298" t="s">
        <v>1000</v>
      </c>
      <c r="J18" s="299"/>
      <c r="K18" s="306">
        <v>0.025</v>
      </c>
      <c r="L18" s="294" t="s">
        <v>268</v>
      </c>
    </row>
    <row r="19" spans="2:6" ht="21.75" customHeight="1">
      <c r="B19" s="296" t="s">
        <v>972</v>
      </c>
      <c r="C19" s="300" t="str">
        <f>B15</f>
        <v>B2</v>
      </c>
      <c r="D19" s="294" t="s">
        <v>987</v>
      </c>
      <c r="E19" s="305">
        <v>5</v>
      </c>
      <c r="F19" s="295" t="s">
        <v>988</v>
      </c>
    </row>
    <row r="20" spans="2:7" ht="21.75" customHeight="1">
      <c r="B20" s="296" t="s">
        <v>989</v>
      </c>
      <c r="C20" s="303">
        <f>G17</f>
        <v>10</v>
      </c>
      <c r="D20" s="294" t="s">
        <v>1002</v>
      </c>
      <c r="E20" s="304">
        <f>C20*E19</f>
        <v>50</v>
      </c>
      <c r="F20" s="295" t="s">
        <v>268</v>
      </c>
      <c r="G20" s="308" t="s">
        <v>1003</v>
      </c>
    </row>
    <row r="21" ht="21.75" customHeight="1">
      <c r="A21" s="297" t="s">
        <v>990</v>
      </c>
    </row>
    <row r="22" spans="2:6" ht="21.75" customHeight="1">
      <c r="B22" s="294" t="s">
        <v>998</v>
      </c>
      <c r="C22" s="302">
        <v>6</v>
      </c>
      <c r="D22" s="294" t="s">
        <v>992</v>
      </c>
      <c r="E22" s="294">
        <v>0.15</v>
      </c>
      <c r="F22" s="294" t="s">
        <v>268</v>
      </c>
    </row>
    <row r="23" spans="2:5" ht="21.75" customHeight="1">
      <c r="B23" s="297" t="s">
        <v>993</v>
      </c>
      <c r="D23" s="298">
        <f>ROUND((((((E17-(K18*2)))*2)+((F17-(K18*2)))*2)+K17),2)</f>
        <v>1.2</v>
      </c>
      <c r="E23" s="294" t="s">
        <v>268</v>
      </c>
    </row>
    <row r="24" spans="2:5" ht="21.75" customHeight="1">
      <c r="B24" s="297" t="s">
        <v>994</v>
      </c>
      <c r="D24" s="298">
        <f>ROUNDUP((C20/E22),0)</f>
        <v>67</v>
      </c>
      <c r="E24" s="294" t="s">
        <v>995</v>
      </c>
    </row>
    <row r="25" spans="2:5" ht="21.75" customHeight="1">
      <c r="B25" s="294" t="s">
        <v>999</v>
      </c>
      <c r="D25" s="304">
        <f>ROUND((D24*D23),2)</f>
        <v>80.4</v>
      </c>
      <c r="E25" s="294" t="s">
        <v>268</v>
      </c>
    </row>
    <row r="28" ht="21.75" customHeight="1">
      <c r="B28" s="559" t="s">
        <v>273</v>
      </c>
    </row>
    <row r="29" spans="2:7" ht="21.75" customHeight="1">
      <c r="B29" s="560"/>
      <c r="E29" s="295" t="s">
        <v>500</v>
      </c>
      <c r="F29" s="295" t="s">
        <v>867</v>
      </c>
      <c r="G29" s="295" t="s">
        <v>501</v>
      </c>
    </row>
    <row r="30" spans="1:12" ht="21.75" customHeight="1">
      <c r="A30" s="297" t="s">
        <v>986</v>
      </c>
      <c r="D30" s="294" t="s">
        <v>985</v>
      </c>
      <c r="E30" s="298">
        <v>0.2</v>
      </c>
      <c r="F30" s="299">
        <v>0.4</v>
      </c>
      <c r="G30" s="307">
        <v>29.5</v>
      </c>
      <c r="H30" s="295" t="s">
        <v>268</v>
      </c>
      <c r="I30" s="294" t="s">
        <v>1001</v>
      </c>
      <c r="K30" s="303">
        <v>0.2</v>
      </c>
      <c r="L30" s="294" t="s">
        <v>268</v>
      </c>
    </row>
    <row r="31" spans="1:12" ht="21.75" customHeight="1">
      <c r="A31" s="297"/>
      <c r="B31" s="294" t="s">
        <v>997</v>
      </c>
      <c r="C31" s="302">
        <v>12</v>
      </c>
      <c r="D31" s="294" t="s">
        <v>991</v>
      </c>
      <c r="I31" s="298" t="s">
        <v>1000</v>
      </c>
      <c r="J31" s="299"/>
      <c r="K31" s="306">
        <v>0.025</v>
      </c>
      <c r="L31" s="294" t="s">
        <v>268</v>
      </c>
    </row>
    <row r="32" spans="2:6" ht="21.75" customHeight="1">
      <c r="B32" s="296" t="s">
        <v>972</v>
      </c>
      <c r="C32" s="300" t="str">
        <f>B28</f>
        <v>B3</v>
      </c>
      <c r="D32" s="294" t="s">
        <v>987</v>
      </c>
      <c r="E32" s="307">
        <v>7</v>
      </c>
      <c r="F32" s="295" t="s">
        <v>988</v>
      </c>
    </row>
    <row r="33" spans="2:7" ht="21.75" customHeight="1">
      <c r="B33" s="296" t="s">
        <v>989</v>
      </c>
      <c r="C33" s="303">
        <f>G30</f>
        <v>29.5</v>
      </c>
      <c r="D33" s="294" t="s">
        <v>1002</v>
      </c>
      <c r="E33" s="304">
        <f>C33*E32</f>
        <v>206.5</v>
      </c>
      <c r="F33" s="295" t="s">
        <v>268</v>
      </c>
      <c r="G33" s="308" t="s">
        <v>1003</v>
      </c>
    </row>
    <row r="34" ht="21.75" customHeight="1">
      <c r="A34" s="297" t="s">
        <v>990</v>
      </c>
    </row>
    <row r="35" spans="2:6" ht="21.75" customHeight="1">
      <c r="B35" s="294" t="s">
        <v>998</v>
      </c>
      <c r="C35" s="302">
        <v>6</v>
      </c>
      <c r="D35" s="294" t="s">
        <v>992</v>
      </c>
      <c r="E35" s="294">
        <v>0.15</v>
      </c>
      <c r="F35" s="294" t="s">
        <v>268</v>
      </c>
    </row>
    <row r="36" spans="2:5" ht="21.75" customHeight="1">
      <c r="B36" s="297" t="s">
        <v>993</v>
      </c>
      <c r="D36" s="298">
        <f>ROUND((((((E30-(K31*2)))*2)+((F30-(K31*2)))*2)+K30),2)</f>
        <v>1.2</v>
      </c>
      <c r="E36" s="294" t="s">
        <v>268</v>
      </c>
    </row>
    <row r="37" spans="2:5" ht="21.75" customHeight="1">
      <c r="B37" s="297" t="s">
        <v>994</v>
      </c>
      <c r="D37" s="298">
        <f>ROUNDUP((C33/E35),0)</f>
        <v>197</v>
      </c>
      <c r="E37" s="294" t="s">
        <v>995</v>
      </c>
    </row>
    <row r="38" spans="2:5" ht="21.75" customHeight="1">
      <c r="B38" s="294" t="s">
        <v>999</v>
      </c>
      <c r="D38" s="304">
        <f>ROUND((D37*D36),2)</f>
        <v>236.4</v>
      </c>
      <c r="E38" s="294" t="s">
        <v>268</v>
      </c>
    </row>
    <row r="41" ht="21.75" customHeight="1">
      <c r="B41" s="559" t="s">
        <v>272</v>
      </c>
    </row>
    <row r="42" spans="2:7" ht="21.75" customHeight="1">
      <c r="B42" s="560"/>
      <c r="E42" s="295" t="s">
        <v>500</v>
      </c>
      <c r="F42" s="295" t="s">
        <v>867</v>
      </c>
      <c r="G42" s="295" t="s">
        <v>501</v>
      </c>
    </row>
    <row r="43" spans="1:12" ht="21.75" customHeight="1">
      <c r="A43" s="297" t="s">
        <v>986</v>
      </c>
      <c r="D43" s="294" t="s">
        <v>985</v>
      </c>
      <c r="E43" s="298">
        <v>0.2</v>
      </c>
      <c r="F43" s="299">
        <v>0.4</v>
      </c>
      <c r="G43" s="307">
        <v>2</v>
      </c>
      <c r="H43" s="295" t="s">
        <v>268</v>
      </c>
      <c r="I43" s="294" t="s">
        <v>1001</v>
      </c>
      <c r="K43" s="303">
        <v>0.2</v>
      </c>
      <c r="L43" s="294" t="s">
        <v>268</v>
      </c>
    </row>
    <row r="44" spans="1:12" ht="21.75" customHeight="1">
      <c r="A44" s="297"/>
      <c r="B44" s="294" t="s">
        <v>997</v>
      </c>
      <c r="C44" s="302">
        <v>12</v>
      </c>
      <c r="D44" s="294" t="s">
        <v>991</v>
      </c>
      <c r="I44" s="298" t="s">
        <v>1000</v>
      </c>
      <c r="J44" s="299"/>
      <c r="K44" s="306">
        <v>0.025</v>
      </c>
      <c r="L44" s="294" t="s">
        <v>268</v>
      </c>
    </row>
    <row r="45" spans="2:6" ht="21.75" customHeight="1">
      <c r="B45" s="296" t="s">
        <v>972</v>
      </c>
      <c r="C45" s="300" t="str">
        <f>B41</f>
        <v>B4</v>
      </c>
      <c r="D45" s="294" t="s">
        <v>987</v>
      </c>
      <c r="E45" s="307">
        <v>5</v>
      </c>
      <c r="F45" s="295" t="s">
        <v>988</v>
      </c>
    </row>
    <row r="46" spans="2:7" ht="21.75" customHeight="1">
      <c r="B46" s="296" t="s">
        <v>989</v>
      </c>
      <c r="C46" s="303">
        <f>G43</f>
        <v>2</v>
      </c>
      <c r="D46" s="294" t="s">
        <v>1002</v>
      </c>
      <c r="E46" s="304">
        <f>C46*E45</f>
        <v>10</v>
      </c>
      <c r="F46" s="295" t="s">
        <v>268</v>
      </c>
      <c r="G46" s="308" t="s">
        <v>1003</v>
      </c>
    </row>
    <row r="47" ht="21.75" customHeight="1">
      <c r="A47" s="297" t="s">
        <v>990</v>
      </c>
    </row>
    <row r="48" spans="2:6" ht="21.75" customHeight="1">
      <c r="B48" s="294" t="s">
        <v>998</v>
      </c>
      <c r="C48" s="302">
        <v>6</v>
      </c>
      <c r="D48" s="294" t="s">
        <v>992</v>
      </c>
      <c r="E48" s="294">
        <v>0.15</v>
      </c>
      <c r="F48" s="294" t="s">
        <v>268</v>
      </c>
    </row>
    <row r="49" spans="2:5" ht="21.75" customHeight="1">
      <c r="B49" s="297" t="s">
        <v>993</v>
      </c>
      <c r="D49" s="298">
        <f>ROUND((((((E43-(K44*2)))*2)+((F43-(K44*2)))*2)+K43),2)</f>
        <v>1.2</v>
      </c>
      <c r="E49" s="294" t="s">
        <v>268</v>
      </c>
    </row>
    <row r="50" spans="2:5" ht="21.75" customHeight="1">
      <c r="B50" s="297" t="s">
        <v>994</v>
      </c>
      <c r="D50" s="298">
        <f>ROUNDUP((C46/E48),0)</f>
        <v>14</v>
      </c>
      <c r="E50" s="294" t="s">
        <v>995</v>
      </c>
    </row>
    <row r="51" spans="2:5" ht="21.75" customHeight="1">
      <c r="B51" s="294" t="s">
        <v>999</v>
      </c>
      <c r="D51" s="304">
        <f>ROUND((D50*D49),2)</f>
        <v>16.8</v>
      </c>
      <c r="E51" s="294" t="s">
        <v>268</v>
      </c>
    </row>
    <row r="54" ht="21.75" customHeight="1">
      <c r="B54" s="559" t="s">
        <v>893</v>
      </c>
    </row>
    <row r="55" spans="2:7" ht="21.75" customHeight="1">
      <c r="B55" s="560"/>
      <c r="E55" s="295" t="s">
        <v>500</v>
      </c>
      <c r="F55" s="295" t="s">
        <v>867</v>
      </c>
      <c r="G55" s="295" t="s">
        <v>501</v>
      </c>
    </row>
    <row r="56" spans="1:12" ht="21.75" customHeight="1">
      <c r="A56" s="297" t="s">
        <v>986</v>
      </c>
      <c r="D56" s="294" t="s">
        <v>985</v>
      </c>
      <c r="E56" s="298">
        <v>0.2</v>
      </c>
      <c r="F56" s="299">
        <v>0.4</v>
      </c>
      <c r="G56" s="307">
        <v>4</v>
      </c>
      <c r="H56" s="295" t="s">
        <v>268</v>
      </c>
      <c r="I56" s="294" t="s">
        <v>1001</v>
      </c>
      <c r="K56" s="303">
        <v>0.2</v>
      </c>
      <c r="L56" s="294" t="s">
        <v>268</v>
      </c>
    </row>
    <row r="57" spans="1:12" ht="21.75" customHeight="1">
      <c r="A57" s="297"/>
      <c r="B57" s="294" t="s">
        <v>997</v>
      </c>
      <c r="C57" s="302">
        <v>12</v>
      </c>
      <c r="D57" s="294" t="s">
        <v>991</v>
      </c>
      <c r="I57" s="298" t="s">
        <v>1000</v>
      </c>
      <c r="J57" s="299"/>
      <c r="K57" s="306">
        <v>0.025</v>
      </c>
      <c r="L57" s="294" t="s">
        <v>268</v>
      </c>
    </row>
    <row r="58" spans="2:6" ht="21.75" customHeight="1">
      <c r="B58" s="296" t="s">
        <v>972</v>
      </c>
      <c r="C58" s="300" t="str">
        <f>B54</f>
        <v>B5</v>
      </c>
      <c r="D58" s="294" t="s">
        <v>987</v>
      </c>
      <c r="E58" s="307">
        <v>6</v>
      </c>
      <c r="F58" s="295" t="s">
        <v>988</v>
      </c>
    </row>
    <row r="59" spans="2:7" ht="21.75" customHeight="1">
      <c r="B59" s="296" t="s">
        <v>989</v>
      </c>
      <c r="C59" s="303">
        <f>G56</f>
        <v>4</v>
      </c>
      <c r="D59" s="294" t="s">
        <v>1002</v>
      </c>
      <c r="E59" s="304">
        <f>C59*E58</f>
        <v>24</v>
      </c>
      <c r="F59" s="295" t="s">
        <v>268</v>
      </c>
      <c r="G59" s="308" t="s">
        <v>1003</v>
      </c>
    </row>
    <row r="60" ht="21.75" customHeight="1">
      <c r="A60" s="297" t="s">
        <v>990</v>
      </c>
    </row>
    <row r="61" spans="2:6" ht="21.75" customHeight="1">
      <c r="B61" s="294" t="s">
        <v>998</v>
      </c>
      <c r="C61" s="302">
        <v>6</v>
      </c>
      <c r="D61" s="294" t="s">
        <v>992</v>
      </c>
      <c r="E61" s="294">
        <v>0.15</v>
      </c>
      <c r="F61" s="294" t="s">
        <v>268</v>
      </c>
    </row>
    <row r="62" spans="2:5" ht="21.75" customHeight="1">
      <c r="B62" s="297" t="s">
        <v>993</v>
      </c>
      <c r="D62" s="298">
        <f>ROUND((((((E56-(K57*2)))*2)+((F56-(K57*2)))*2)+K56),2)</f>
        <v>1.2</v>
      </c>
      <c r="E62" s="294" t="s">
        <v>268</v>
      </c>
    </row>
    <row r="63" spans="2:5" ht="21.75" customHeight="1">
      <c r="B63" s="297" t="s">
        <v>994</v>
      </c>
      <c r="D63" s="298">
        <f>ROUNDUP((C59/E61),0)</f>
        <v>27</v>
      </c>
      <c r="E63" s="294" t="s">
        <v>995</v>
      </c>
    </row>
    <row r="64" spans="2:5" ht="21.75" customHeight="1">
      <c r="B64" s="294" t="s">
        <v>999</v>
      </c>
      <c r="D64" s="304">
        <f>ROUND((D63*D62),2)</f>
        <v>32.4</v>
      </c>
      <c r="E64" s="294" t="s">
        <v>268</v>
      </c>
    </row>
    <row r="67" ht="21.75" customHeight="1">
      <c r="B67" s="559" t="s">
        <v>894</v>
      </c>
    </row>
    <row r="68" spans="2:7" ht="21.75" customHeight="1">
      <c r="B68" s="560"/>
      <c r="E68" s="295" t="s">
        <v>500</v>
      </c>
      <c r="F68" s="295" t="s">
        <v>867</v>
      </c>
      <c r="G68" s="295" t="s">
        <v>501</v>
      </c>
    </row>
    <row r="69" spans="1:12" ht="21.75" customHeight="1">
      <c r="A69" s="297" t="s">
        <v>986</v>
      </c>
      <c r="D69" s="294" t="s">
        <v>985</v>
      </c>
      <c r="E69" s="298">
        <v>0.2</v>
      </c>
      <c r="F69" s="299">
        <v>0.4</v>
      </c>
      <c r="G69" s="307">
        <v>4</v>
      </c>
      <c r="H69" s="295" t="s">
        <v>268</v>
      </c>
      <c r="I69" s="294" t="s">
        <v>1001</v>
      </c>
      <c r="K69" s="303">
        <v>0.2</v>
      </c>
      <c r="L69" s="294" t="s">
        <v>268</v>
      </c>
    </row>
    <row r="70" spans="1:12" ht="21.75" customHeight="1">
      <c r="A70" s="297"/>
      <c r="B70" s="294" t="s">
        <v>997</v>
      </c>
      <c r="C70" s="302">
        <v>16</v>
      </c>
      <c r="D70" s="294" t="s">
        <v>991</v>
      </c>
      <c r="I70" s="298" t="s">
        <v>1000</v>
      </c>
      <c r="J70" s="299"/>
      <c r="K70" s="306">
        <v>0.025</v>
      </c>
      <c r="L70" s="294" t="s">
        <v>268</v>
      </c>
    </row>
    <row r="71" spans="2:6" ht="21.75" customHeight="1">
      <c r="B71" s="296" t="s">
        <v>972</v>
      </c>
      <c r="C71" s="300" t="str">
        <f>B67</f>
        <v>B6</v>
      </c>
      <c r="D71" s="294" t="s">
        <v>987</v>
      </c>
      <c r="E71" s="307">
        <v>6</v>
      </c>
      <c r="F71" s="295" t="s">
        <v>988</v>
      </c>
    </row>
    <row r="72" spans="2:7" ht="21.75" customHeight="1">
      <c r="B72" s="296" t="s">
        <v>989</v>
      </c>
      <c r="C72" s="303">
        <f>G69</f>
        <v>4</v>
      </c>
      <c r="D72" s="294" t="s">
        <v>1002</v>
      </c>
      <c r="E72" s="304">
        <f>C72*E71</f>
        <v>24</v>
      </c>
      <c r="F72" s="295" t="s">
        <v>268</v>
      </c>
      <c r="G72" s="308" t="s">
        <v>1003</v>
      </c>
    </row>
    <row r="73" spans="2:8" ht="21.75" customHeight="1">
      <c r="B73" s="294" t="s">
        <v>997</v>
      </c>
      <c r="C73" s="302">
        <v>12</v>
      </c>
      <c r="D73" s="294" t="s">
        <v>991</v>
      </c>
      <c r="E73" s="298"/>
      <c r="F73" s="299"/>
      <c r="G73" s="306"/>
      <c r="H73" s="295"/>
    </row>
    <row r="74" spans="2:6" ht="21.75" customHeight="1">
      <c r="B74" s="296" t="s">
        <v>1004</v>
      </c>
      <c r="C74" s="300" t="str">
        <f>B67</f>
        <v>B6</v>
      </c>
      <c r="D74" s="294" t="s">
        <v>987</v>
      </c>
      <c r="E74" s="307">
        <v>2</v>
      </c>
      <c r="F74" s="295" t="s">
        <v>988</v>
      </c>
    </row>
    <row r="75" spans="2:7" ht="21.75" customHeight="1">
      <c r="B75" s="296" t="s">
        <v>989</v>
      </c>
      <c r="C75" s="303">
        <f>G69</f>
        <v>4</v>
      </c>
      <c r="D75" s="294" t="s">
        <v>1002</v>
      </c>
      <c r="E75" s="304">
        <f>C75*E74</f>
        <v>8</v>
      </c>
      <c r="F75" s="295" t="s">
        <v>268</v>
      </c>
      <c r="G75" s="308" t="s">
        <v>1003</v>
      </c>
    </row>
    <row r="76" ht="21.75" customHeight="1">
      <c r="A76" s="297" t="s">
        <v>990</v>
      </c>
    </row>
    <row r="77" spans="2:6" ht="21.75" customHeight="1">
      <c r="B77" s="294" t="s">
        <v>998</v>
      </c>
      <c r="C77" s="302">
        <v>6</v>
      </c>
      <c r="D77" s="294" t="s">
        <v>992</v>
      </c>
      <c r="E77" s="294">
        <v>0.15</v>
      </c>
      <c r="F77" s="294" t="s">
        <v>268</v>
      </c>
    </row>
    <row r="78" spans="2:5" ht="21.75" customHeight="1">
      <c r="B78" s="297" t="s">
        <v>993</v>
      </c>
      <c r="D78" s="298">
        <f>ROUND((((((E69-(K70*2)))*2)+((F69-(K70*2)))*2)+K69),2)</f>
        <v>1.2</v>
      </c>
      <c r="E78" s="294" t="s">
        <v>268</v>
      </c>
    </row>
    <row r="79" spans="2:5" ht="21.75" customHeight="1">
      <c r="B79" s="297" t="s">
        <v>994</v>
      </c>
      <c r="D79" s="298">
        <f>ROUNDUP((C75/E77),0)</f>
        <v>27</v>
      </c>
      <c r="E79" s="294" t="s">
        <v>995</v>
      </c>
    </row>
    <row r="80" spans="2:5" ht="21.75" customHeight="1">
      <c r="B80" s="294" t="s">
        <v>999</v>
      </c>
      <c r="D80" s="304">
        <f>ROUND((D79*D78),2)</f>
        <v>32.4</v>
      </c>
      <c r="E80" s="294" t="s">
        <v>268</v>
      </c>
    </row>
    <row r="83" ht="21.75" customHeight="1">
      <c r="B83" s="559" t="s">
        <v>899</v>
      </c>
    </row>
    <row r="84" spans="2:7" ht="21.75" customHeight="1">
      <c r="B84" s="560"/>
      <c r="E84" s="295" t="s">
        <v>500</v>
      </c>
      <c r="F84" s="295" t="s">
        <v>867</v>
      </c>
      <c r="G84" s="295" t="s">
        <v>501</v>
      </c>
    </row>
    <row r="85" spans="1:12" ht="21.75" customHeight="1">
      <c r="A85" s="297" t="s">
        <v>986</v>
      </c>
      <c r="D85" s="294" t="s">
        <v>985</v>
      </c>
      <c r="E85" s="298">
        <v>0.2</v>
      </c>
      <c r="F85" s="299">
        <v>0.4</v>
      </c>
      <c r="G85" s="307">
        <v>10</v>
      </c>
      <c r="H85" s="295" t="s">
        <v>268</v>
      </c>
      <c r="I85" s="294" t="s">
        <v>1001</v>
      </c>
      <c r="K85" s="303">
        <v>0.2</v>
      </c>
      <c r="L85" s="294" t="s">
        <v>268</v>
      </c>
    </row>
    <row r="86" spans="1:12" ht="21.75" customHeight="1">
      <c r="A86" s="297"/>
      <c r="B86" s="294" t="s">
        <v>997</v>
      </c>
      <c r="C86" s="302">
        <v>16</v>
      </c>
      <c r="D86" s="294" t="s">
        <v>991</v>
      </c>
      <c r="I86" s="298" t="s">
        <v>1000</v>
      </c>
      <c r="J86" s="299"/>
      <c r="K86" s="306">
        <v>0.025</v>
      </c>
      <c r="L86" s="294" t="s">
        <v>268</v>
      </c>
    </row>
    <row r="87" spans="2:6" ht="21.75" customHeight="1">
      <c r="B87" s="296" t="s">
        <v>972</v>
      </c>
      <c r="C87" s="300" t="str">
        <f>B83</f>
        <v>B7</v>
      </c>
      <c r="D87" s="294" t="s">
        <v>987</v>
      </c>
      <c r="E87" s="307">
        <v>4</v>
      </c>
      <c r="F87" s="295" t="s">
        <v>988</v>
      </c>
    </row>
    <row r="88" spans="2:7" ht="21.75" customHeight="1">
      <c r="B88" s="296" t="s">
        <v>989</v>
      </c>
      <c r="C88" s="303">
        <f>G85</f>
        <v>10</v>
      </c>
      <c r="D88" s="294" t="s">
        <v>1002</v>
      </c>
      <c r="E88" s="304">
        <f>C88*E87</f>
        <v>40</v>
      </c>
      <c r="F88" s="295" t="s">
        <v>268</v>
      </c>
      <c r="G88" s="308" t="s">
        <v>1003</v>
      </c>
    </row>
    <row r="89" spans="2:8" ht="21.75" customHeight="1">
      <c r="B89" s="294" t="s">
        <v>997</v>
      </c>
      <c r="C89" s="302">
        <v>12</v>
      </c>
      <c r="D89" s="294" t="s">
        <v>991</v>
      </c>
      <c r="E89" s="298"/>
      <c r="F89" s="299"/>
      <c r="G89" s="306"/>
      <c r="H89" s="295"/>
    </row>
    <row r="90" spans="2:6" ht="21.75" customHeight="1">
      <c r="B90" s="296" t="s">
        <v>1004</v>
      </c>
      <c r="C90" s="300" t="str">
        <f>B83</f>
        <v>B7</v>
      </c>
      <c r="D90" s="294" t="s">
        <v>987</v>
      </c>
      <c r="E90" s="307">
        <v>0</v>
      </c>
      <c r="F90" s="295" t="s">
        <v>988</v>
      </c>
    </row>
    <row r="91" spans="2:7" ht="21.75" customHeight="1">
      <c r="B91" s="296" t="s">
        <v>989</v>
      </c>
      <c r="C91" s="303">
        <f>G85</f>
        <v>10</v>
      </c>
      <c r="D91" s="294" t="s">
        <v>1002</v>
      </c>
      <c r="E91" s="304">
        <f>C91*E90</f>
        <v>0</v>
      </c>
      <c r="F91" s="295" t="s">
        <v>268</v>
      </c>
      <c r="G91" s="308" t="s">
        <v>1003</v>
      </c>
    </row>
    <row r="92" ht="21.75" customHeight="1">
      <c r="A92" s="297" t="s">
        <v>990</v>
      </c>
    </row>
    <row r="93" spans="2:6" ht="21.75" customHeight="1">
      <c r="B93" s="294" t="s">
        <v>998</v>
      </c>
      <c r="C93" s="302">
        <v>6</v>
      </c>
      <c r="D93" s="294" t="s">
        <v>992</v>
      </c>
      <c r="E93" s="294">
        <v>0.15</v>
      </c>
      <c r="F93" s="294" t="s">
        <v>268</v>
      </c>
    </row>
    <row r="94" spans="2:5" ht="21.75" customHeight="1">
      <c r="B94" s="297" t="s">
        <v>993</v>
      </c>
      <c r="D94" s="298">
        <f>ROUND((((((E85-(K86*2)))*2)+((F85-(K86*2)))*2)+K85),2)</f>
        <v>1.2</v>
      </c>
      <c r="E94" s="294" t="s">
        <v>268</v>
      </c>
    </row>
    <row r="95" spans="2:5" ht="21.75" customHeight="1">
      <c r="B95" s="297" t="s">
        <v>994</v>
      </c>
      <c r="D95" s="298">
        <f>ROUNDUP((C91/E93),0)</f>
        <v>67</v>
      </c>
      <c r="E95" s="294" t="s">
        <v>995</v>
      </c>
    </row>
    <row r="96" spans="2:5" ht="21.75" customHeight="1">
      <c r="B96" s="294" t="s">
        <v>999</v>
      </c>
      <c r="D96" s="304">
        <f>ROUND((D95*D94),2)</f>
        <v>80.4</v>
      </c>
      <c r="E96" s="294" t="s">
        <v>268</v>
      </c>
    </row>
    <row r="99" ht="21.75" customHeight="1">
      <c r="B99" s="559" t="s">
        <v>966</v>
      </c>
    </row>
    <row r="100" spans="2:7" ht="21.75" customHeight="1">
      <c r="B100" s="560"/>
      <c r="E100" s="295" t="s">
        <v>500</v>
      </c>
      <c r="F100" s="295" t="s">
        <v>867</v>
      </c>
      <c r="G100" s="295" t="s">
        <v>501</v>
      </c>
    </row>
    <row r="101" spans="1:12" ht="21.75" customHeight="1">
      <c r="A101" s="297" t="s">
        <v>986</v>
      </c>
      <c r="D101" s="294" t="s">
        <v>985</v>
      </c>
      <c r="E101" s="298">
        <v>0.2</v>
      </c>
      <c r="F101" s="299">
        <v>0.4</v>
      </c>
      <c r="G101" s="307">
        <v>4</v>
      </c>
      <c r="H101" s="295" t="s">
        <v>268</v>
      </c>
      <c r="I101" s="294" t="s">
        <v>1001</v>
      </c>
      <c r="K101" s="303">
        <v>0.2</v>
      </c>
      <c r="L101" s="294" t="s">
        <v>268</v>
      </c>
    </row>
    <row r="102" spans="1:12" ht="21.75" customHeight="1">
      <c r="A102" s="297"/>
      <c r="B102" s="294" t="s">
        <v>997</v>
      </c>
      <c r="C102" s="302">
        <v>16</v>
      </c>
      <c r="D102" s="294" t="s">
        <v>991</v>
      </c>
      <c r="I102" s="298" t="s">
        <v>1000</v>
      </c>
      <c r="J102" s="299"/>
      <c r="K102" s="306">
        <v>0.025</v>
      </c>
      <c r="L102" s="294" t="s">
        <v>268</v>
      </c>
    </row>
    <row r="103" spans="2:6" ht="21.75" customHeight="1">
      <c r="B103" s="296" t="s">
        <v>972</v>
      </c>
      <c r="C103" s="300" t="str">
        <f>B99</f>
        <v>B8</v>
      </c>
      <c r="D103" s="294" t="s">
        <v>987</v>
      </c>
      <c r="E103" s="307">
        <v>7</v>
      </c>
      <c r="F103" s="295" t="s">
        <v>988</v>
      </c>
    </row>
    <row r="104" spans="2:7" ht="21.75" customHeight="1">
      <c r="B104" s="296" t="s">
        <v>989</v>
      </c>
      <c r="C104" s="303">
        <f>G101</f>
        <v>4</v>
      </c>
      <c r="D104" s="294" t="s">
        <v>1002</v>
      </c>
      <c r="E104" s="304">
        <f>C104*E103</f>
        <v>28</v>
      </c>
      <c r="F104" s="295" t="s">
        <v>268</v>
      </c>
      <c r="G104" s="308" t="s">
        <v>1003</v>
      </c>
    </row>
    <row r="105" spans="2:8" ht="21.75" customHeight="1">
      <c r="B105" s="294" t="s">
        <v>997</v>
      </c>
      <c r="C105" s="302">
        <v>12</v>
      </c>
      <c r="D105" s="294" t="s">
        <v>991</v>
      </c>
      <c r="E105" s="298"/>
      <c r="F105" s="299"/>
      <c r="G105" s="306"/>
      <c r="H105" s="295"/>
    </row>
    <row r="106" spans="2:6" ht="21.75" customHeight="1">
      <c r="B106" s="296" t="s">
        <v>1004</v>
      </c>
      <c r="C106" s="300" t="str">
        <f>B99</f>
        <v>B8</v>
      </c>
      <c r="D106" s="294" t="s">
        <v>987</v>
      </c>
      <c r="E106" s="307">
        <v>0</v>
      </c>
      <c r="F106" s="295" t="s">
        <v>988</v>
      </c>
    </row>
    <row r="107" spans="2:7" ht="21.75" customHeight="1">
      <c r="B107" s="296" t="s">
        <v>989</v>
      </c>
      <c r="C107" s="303">
        <f>G101</f>
        <v>4</v>
      </c>
      <c r="D107" s="294" t="s">
        <v>1002</v>
      </c>
      <c r="E107" s="304">
        <f>C107*E106</f>
        <v>0</v>
      </c>
      <c r="F107" s="295" t="s">
        <v>268</v>
      </c>
      <c r="G107" s="308" t="s">
        <v>1003</v>
      </c>
    </row>
    <row r="108" ht="21.75" customHeight="1">
      <c r="A108" s="297" t="s">
        <v>990</v>
      </c>
    </row>
    <row r="109" spans="2:6" ht="21.75" customHeight="1">
      <c r="B109" s="294" t="s">
        <v>998</v>
      </c>
      <c r="C109" s="302">
        <v>6</v>
      </c>
      <c r="D109" s="294" t="s">
        <v>992</v>
      </c>
      <c r="E109" s="294">
        <v>0.15</v>
      </c>
      <c r="F109" s="294" t="s">
        <v>268</v>
      </c>
    </row>
    <row r="110" spans="2:5" ht="21.75" customHeight="1">
      <c r="B110" s="297" t="s">
        <v>993</v>
      </c>
      <c r="D110" s="298">
        <f>ROUND((((((E101-(K102*2)))*2)+((F101-(K102*2)))*2)+K101),2)</f>
        <v>1.2</v>
      </c>
      <c r="E110" s="294" t="s">
        <v>268</v>
      </c>
    </row>
    <row r="111" spans="2:5" ht="21.75" customHeight="1">
      <c r="B111" s="297" t="s">
        <v>994</v>
      </c>
      <c r="D111" s="298">
        <f>ROUNDUP((C107/E109),0)</f>
        <v>27</v>
      </c>
      <c r="E111" s="294" t="s">
        <v>995</v>
      </c>
    </row>
    <row r="112" spans="2:5" ht="21.75" customHeight="1">
      <c r="B112" s="294" t="s">
        <v>999</v>
      </c>
      <c r="D112" s="304">
        <f>ROUND((D111*D110),2)</f>
        <v>32.4</v>
      </c>
      <c r="E112" s="294" t="s">
        <v>268</v>
      </c>
    </row>
    <row r="115" ht="21.75" customHeight="1">
      <c r="B115" s="559" t="s">
        <v>967</v>
      </c>
    </row>
    <row r="116" spans="2:7" ht="21.75" customHeight="1">
      <c r="B116" s="560"/>
      <c r="E116" s="295" t="s">
        <v>500</v>
      </c>
      <c r="F116" s="295" t="s">
        <v>867</v>
      </c>
      <c r="G116" s="295" t="s">
        <v>501</v>
      </c>
    </row>
    <row r="117" spans="1:12" ht="21.75" customHeight="1">
      <c r="A117" s="297" t="s">
        <v>986</v>
      </c>
      <c r="D117" s="294" t="s">
        <v>985</v>
      </c>
      <c r="E117" s="298">
        <v>0.25</v>
      </c>
      <c r="F117" s="299">
        <v>0.5</v>
      </c>
      <c r="G117" s="307">
        <v>4</v>
      </c>
      <c r="H117" s="295" t="s">
        <v>268</v>
      </c>
      <c r="I117" s="294" t="s">
        <v>1001</v>
      </c>
      <c r="K117" s="303">
        <v>0.2</v>
      </c>
      <c r="L117" s="294" t="s">
        <v>268</v>
      </c>
    </row>
    <row r="118" spans="1:12" ht="21.75" customHeight="1">
      <c r="A118" s="297"/>
      <c r="B118" s="294" t="s">
        <v>997</v>
      </c>
      <c r="C118" s="302">
        <v>16</v>
      </c>
      <c r="D118" s="294" t="s">
        <v>991</v>
      </c>
      <c r="I118" s="298" t="s">
        <v>1000</v>
      </c>
      <c r="J118" s="299"/>
      <c r="K118" s="306">
        <v>0.025</v>
      </c>
      <c r="L118" s="294" t="s">
        <v>268</v>
      </c>
    </row>
    <row r="119" spans="2:6" ht="21.75" customHeight="1">
      <c r="B119" s="296" t="s">
        <v>972</v>
      </c>
      <c r="C119" s="300" t="str">
        <f>B115</f>
        <v>B9</v>
      </c>
      <c r="D119" s="294" t="s">
        <v>987</v>
      </c>
      <c r="E119" s="307">
        <v>4</v>
      </c>
      <c r="F119" s="295" t="s">
        <v>988</v>
      </c>
    </row>
    <row r="120" spans="2:7" ht="21.75" customHeight="1">
      <c r="B120" s="296" t="s">
        <v>989</v>
      </c>
      <c r="C120" s="303">
        <f>G117</f>
        <v>4</v>
      </c>
      <c r="D120" s="294" t="s">
        <v>1002</v>
      </c>
      <c r="E120" s="304">
        <f>C120*E119</f>
        <v>16</v>
      </c>
      <c r="F120" s="295" t="s">
        <v>268</v>
      </c>
      <c r="G120" s="308" t="s">
        <v>1003</v>
      </c>
    </row>
    <row r="121" spans="2:8" ht="21.75" customHeight="1">
      <c r="B121" s="294" t="s">
        <v>997</v>
      </c>
      <c r="C121" s="302">
        <v>12</v>
      </c>
      <c r="D121" s="294" t="s">
        <v>991</v>
      </c>
      <c r="E121" s="298"/>
      <c r="F121" s="299"/>
      <c r="G121" s="306"/>
      <c r="H121" s="295"/>
    </row>
    <row r="122" spans="2:6" ht="21.75" customHeight="1">
      <c r="B122" s="296" t="s">
        <v>1004</v>
      </c>
      <c r="C122" s="300" t="str">
        <f>B115</f>
        <v>B9</v>
      </c>
      <c r="D122" s="294" t="s">
        <v>987</v>
      </c>
      <c r="E122" s="307">
        <v>1</v>
      </c>
      <c r="F122" s="295" t="s">
        <v>988</v>
      </c>
    </row>
    <row r="123" spans="2:7" ht="21.75" customHeight="1">
      <c r="B123" s="296" t="s">
        <v>989</v>
      </c>
      <c r="C123" s="303">
        <f>G117</f>
        <v>4</v>
      </c>
      <c r="D123" s="294" t="s">
        <v>1002</v>
      </c>
      <c r="E123" s="304">
        <f>C123*E122</f>
        <v>4</v>
      </c>
      <c r="F123" s="295" t="s">
        <v>268</v>
      </c>
      <c r="G123" s="308" t="s">
        <v>1003</v>
      </c>
    </row>
    <row r="124" ht="21.75" customHeight="1">
      <c r="A124" s="297" t="s">
        <v>990</v>
      </c>
    </row>
    <row r="125" spans="2:6" ht="21.75" customHeight="1">
      <c r="B125" s="294" t="s">
        <v>998</v>
      </c>
      <c r="C125" s="302">
        <v>6</v>
      </c>
      <c r="D125" s="294" t="s">
        <v>992</v>
      </c>
      <c r="E125" s="294">
        <v>0.15</v>
      </c>
      <c r="F125" s="294" t="s">
        <v>268</v>
      </c>
    </row>
    <row r="126" spans="2:5" ht="21.75" customHeight="1">
      <c r="B126" s="297" t="s">
        <v>993</v>
      </c>
      <c r="D126" s="298">
        <f>ROUND((((((E117-(K118*2)))*2)+((F117-(K118*2)))*2)+K117),2)</f>
        <v>1.5</v>
      </c>
      <c r="E126" s="294" t="s">
        <v>268</v>
      </c>
    </row>
    <row r="127" spans="2:5" ht="21.75" customHeight="1">
      <c r="B127" s="297" t="s">
        <v>994</v>
      </c>
      <c r="D127" s="298">
        <f>ROUNDUP((C123/E125),0)</f>
        <v>27</v>
      </c>
      <c r="E127" s="294" t="s">
        <v>995</v>
      </c>
    </row>
    <row r="128" spans="2:5" ht="21.75" customHeight="1">
      <c r="B128" s="294" t="s">
        <v>999</v>
      </c>
      <c r="D128" s="304">
        <f>ROUND((D127*D126),2)</f>
        <v>40.5</v>
      </c>
      <c r="E128" s="294" t="s">
        <v>268</v>
      </c>
    </row>
    <row r="131" ht="21.75" customHeight="1">
      <c r="B131" s="559" t="s">
        <v>968</v>
      </c>
    </row>
    <row r="132" spans="2:7" ht="21.75" customHeight="1">
      <c r="B132" s="560"/>
      <c r="E132" s="295" t="s">
        <v>500</v>
      </c>
      <c r="F132" s="295" t="s">
        <v>867</v>
      </c>
      <c r="G132" s="295" t="s">
        <v>501</v>
      </c>
    </row>
    <row r="133" spans="1:12" ht="21.75" customHeight="1">
      <c r="A133" s="297" t="s">
        <v>986</v>
      </c>
      <c r="D133" s="294" t="s">
        <v>985</v>
      </c>
      <c r="E133" s="298">
        <v>0.25</v>
      </c>
      <c r="F133" s="299">
        <v>0.5</v>
      </c>
      <c r="G133" s="307">
        <v>4</v>
      </c>
      <c r="H133" s="295" t="s">
        <v>268</v>
      </c>
      <c r="I133" s="294" t="s">
        <v>1001</v>
      </c>
      <c r="K133" s="303">
        <v>0.2</v>
      </c>
      <c r="L133" s="294" t="s">
        <v>268</v>
      </c>
    </row>
    <row r="134" spans="1:12" ht="21.75" customHeight="1">
      <c r="A134" s="297"/>
      <c r="B134" s="294" t="s">
        <v>997</v>
      </c>
      <c r="C134" s="302">
        <v>16</v>
      </c>
      <c r="D134" s="294" t="s">
        <v>991</v>
      </c>
      <c r="I134" s="298" t="s">
        <v>1000</v>
      </c>
      <c r="J134" s="299"/>
      <c r="K134" s="306">
        <v>0.025</v>
      </c>
      <c r="L134" s="294" t="s">
        <v>268</v>
      </c>
    </row>
    <row r="135" spans="2:6" ht="21.75" customHeight="1">
      <c r="B135" s="296" t="s">
        <v>972</v>
      </c>
      <c r="C135" s="300" t="str">
        <f>B131</f>
        <v>B10</v>
      </c>
      <c r="D135" s="294" t="s">
        <v>987</v>
      </c>
      <c r="E135" s="307">
        <v>5</v>
      </c>
      <c r="F135" s="295" t="s">
        <v>988</v>
      </c>
    </row>
    <row r="136" spans="2:7" ht="21.75" customHeight="1">
      <c r="B136" s="296" t="s">
        <v>989</v>
      </c>
      <c r="C136" s="303">
        <f>G133</f>
        <v>4</v>
      </c>
      <c r="D136" s="294" t="s">
        <v>1002</v>
      </c>
      <c r="E136" s="304">
        <f>C136*E135</f>
        <v>20</v>
      </c>
      <c r="F136" s="295" t="s">
        <v>268</v>
      </c>
      <c r="G136" s="308" t="s">
        <v>1003</v>
      </c>
    </row>
    <row r="137" spans="2:8" ht="21.75" customHeight="1">
      <c r="B137" s="294" t="s">
        <v>997</v>
      </c>
      <c r="C137" s="302">
        <v>12</v>
      </c>
      <c r="D137" s="294" t="s">
        <v>991</v>
      </c>
      <c r="E137" s="298"/>
      <c r="F137" s="299"/>
      <c r="G137" s="306"/>
      <c r="H137" s="295"/>
    </row>
    <row r="138" spans="2:6" ht="21.75" customHeight="1">
      <c r="B138" s="296" t="s">
        <v>1004</v>
      </c>
      <c r="C138" s="300" t="str">
        <f>B131</f>
        <v>B10</v>
      </c>
      <c r="D138" s="294" t="s">
        <v>987</v>
      </c>
      <c r="E138" s="307">
        <v>0</v>
      </c>
      <c r="F138" s="295" t="s">
        <v>988</v>
      </c>
    </row>
    <row r="139" spans="2:7" ht="21.75" customHeight="1">
      <c r="B139" s="296" t="s">
        <v>989</v>
      </c>
      <c r="C139" s="303">
        <f>G133</f>
        <v>4</v>
      </c>
      <c r="D139" s="294" t="s">
        <v>1002</v>
      </c>
      <c r="E139" s="304">
        <f>C139*E138</f>
        <v>0</v>
      </c>
      <c r="F139" s="295" t="s">
        <v>268</v>
      </c>
      <c r="G139" s="308" t="s">
        <v>1003</v>
      </c>
    </row>
    <row r="140" ht="21.75" customHeight="1">
      <c r="A140" s="297" t="s">
        <v>990</v>
      </c>
    </row>
    <row r="141" spans="2:6" ht="21.75" customHeight="1">
      <c r="B141" s="294" t="s">
        <v>998</v>
      </c>
      <c r="C141" s="302">
        <v>6</v>
      </c>
      <c r="D141" s="294" t="s">
        <v>992</v>
      </c>
      <c r="E141" s="294">
        <v>0.15</v>
      </c>
      <c r="F141" s="294" t="s">
        <v>268</v>
      </c>
    </row>
    <row r="142" spans="2:5" ht="21.75" customHeight="1">
      <c r="B142" s="297" t="s">
        <v>993</v>
      </c>
      <c r="D142" s="298">
        <f>ROUND((((((E133-(K134*2)))*2)+((F133-(K134*2)))*2)+K133),2)</f>
        <v>1.5</v>
      </c>
      <c r="E142" s="294" t="s">
        <v>268</v>
      </c>
    </row>
    <row r="143" spans="2:5" ht="21.75" customHeight="1">
      <c r="B143" s="297" t="s">
        <v>994</v>
      </c>
      <c r="D143" s="298">
        <f>ROUNDUP((C139/E141),0)</f>
        <v>27</v>
      </c>
      <c r="E143" s="294" t="s">
        <v>995</v>
      </c>
    </row>
    <row r="144" spans="2:5" ht="21.75" customHeight="1">
      <c r="B144" s="294" t="s">
        <v>999</v>
      </c>
      <c r="D144" s="304">
        <f>ROUND((D143*D142),2)</f>
        <v>40.5</v>
      </c>
      <c r="E144" s="294" t="s">
        <v>268</v>
      </c>
    </row>
    <row r="147" ht="21.75" customHeight="1">
      <c r="B147" s="559" t="s">
        <v>969</v>
      </c>
    </row>
    <row r="148" spans="2:7" ht="21.75" customHeight="1">
      <c r="B148" s="560"/>
      <c r="E148" s="295" t="s">
        <v>500</v>
      </c>
      <c r="F148" s="295" t="s">
        <v>867</v>
      </c>
      <c r="G148" s="295" t="s">
        <v>501</v>
      </c>
    </row>
    <row r="149" spans="1:12" ht="21.75" customHeight="1">
      <c r="A149" s="297" t="s">
        <v>986</v>
      </c>
      <c r="D149" s="294" t="s">
        <v>985</v>
      </c>
      <c r="E149" s="298">
        <v>0.25</v>
      </c>
      <c r="F149" s="299">
        <v>0.5</v>
      </c>
      <c r="G149" s="307">
        <v>4</v>
      </c>
      <c r="H149" s="295" t="s">
        <v>268</v>
      </c>
      <c r="I149" s="294" t="s">
        <v>1001</v>
      </c>
      <c r="K149" s="303">
        <v>0.2</v>
      </c>
      <c r="L149" s="294" t="s">
        <v>268</v>
      </c>
    </row>
    <row r="150" spans="1:12" ht="21.75" customHeight="1">
      <c r="A150" s="297"/>
      <c r="B150" s="294" t="s">
        <v>997</v>
      </c>
      <c r="C150" s="302">
        <v>16</v>
      </c>
      <c r="D150" s="294" t="s">
        <v>991</v>
      </c>
      <c r="I150" s="298" t="s">
        <v>1000</v>
      </c>
      <c r="J150" s="299"/>
      <c r="K150" s="306">
        <v>0.025</v>
      </c>
      <c r="L150" s="294" t="s">
        <v>268</v>
      </c>
    </row>
    <row r="151" spans="2:6" ht="21.75" customHeight="1">
      <c r="B151" s="296" t="s">
        <v>972</v>
      </c>
      <c r="C151" s="300" t="str">
        <f>B147</f>
        <v>B11</v>
      </c>
      <c r="D151" s="294" t="s">
        <v>987</v>
      </c>
      <c r="E151" s="307">
        <v>7</v>
      </c>
      <c r="F151" s="295" t="s">
        <v>988</v>
      </c>
    </row>
    <row r="152" spans="2:7" ht="21.75" customHeight="1">
      <c r="B152" s="296" t="s">
        <v>989</v>
      </c>
      <c r="C152" s="303">
        <f>G149</f>
        <v>4</v>
      </c>
      <c r="D152" s="294" t="s">
        <v>1002</v>
      </c>
      <c r="E152" s="304">
        <f>C152*E151</f>
        <v>28</v>
      </c>
      <c r="F152" s="295" t="s">
        <v>268</v>
      </c>
      <c r="G152" s="308" t="s">
        <v>1003</v>
      </c>
    </row>
    <row r="153" spans="2:8" ht="21.75" customHeight="1">
      <c r="B153" s="294" t="s">
        <v>997</v>
      </c>
      <c r="C153" s="302">
        <v>12</v>
      </c>
      <c r="D153" s="294" t="s">
        <v>991</v>
      </c>
      <c r="E153" s="298"/>
      <c r="F153" s="299"/>
      <c r="G153" s="306"/>
      <c r="H153" s="295"/>
    </row>
    <row r="154" spans="2:6" ht="21.75" customHeight="1">
      <c r="B154" s="296" t="s">
        <v>1004</v>
      </c>
      <c r="C154" s="300" t="str">
        <f>B147</f>
        <v>B11</v>
      </c>
      <c r="D154" s="294" t="s">
        <v>987</v>
      </c>
      <c r="E154" s="307">
        <v>0</v>
      </c>
      <c r="F154" s="295" t="s">
        <v>988</v>
      </c>
    </row>
    <row r="155" spans="2:7" ht="21.75" customHeight="1">
      <c r="B155" s="296" t="s">
        <v>989</v>
      </c>
      <c r="C155" s="303">
        <f>G149</f>
        <v>4</v>
      </c>
      <c r="D155" s="294" t="s">
        <v>1002</v>
      </c>
      <c r="E155" s="304">
        <f>C155*E154</f>
        <v>0</v>
      </c>
      <c r="F155" s="295" t="s">
        <v>268</v>
      </c>
      <c r="G155" s="308" t="s">
        <v>1003</v>
      </c>
    </row>
    <row r="156" ht="21.75" customHeight="1">
      <c r="A156" s="297" t="s">
        <v>990</v>
      </c>
    </row>
    <row r="157" spans="2:6" ht="21.75" customHeight="1">
      <c r="B157" s="294" t="s">
        <v>998</v>
      </c>
      <c r="C157" s="302">
        <v>6</v>
      </c>
      <c r="D157" s="294" t="s">
        <v>992</v>
      </c>
      <c r="E157" s="294">
        <v>0.15</v>
      </c>
      <c r="F157" s="294" t="s">
        <v>268</v>
      </c>
    </row>
    <row r="158" spans="2:5" ht="21.75" customHeight="1">
      <c r="B158" s="297" t="s">
        <v>993</v>
      </c>
      <c r="D158" s="298">
        <f>ROUND((((((E149-(K150*2)))*2)+((F149-(K150*2)))*2)+K149),2)</f>
        <v>1.5</v>
      </c>
      <c r="E158" s="294" t="s">
        <v>268</v>
      </c>
    </row>
    <row r="159" spans="2:5" ht="21.75" customHeight="1">
      <c r="B159" s="297" t="s">
        <v>994</v>
      </c>
      <c r="D159" s="298">
        <f>ROUNDUP((C155/E157),0)</f>
        <v>27</v>
      </c>
      <c r="E159" s="294" t="s">
        <v>995</v>
      </c>
    </row>
    <row r="160" spans="2:5" ht="21.75" customHeight="1">
      <c r="B160" s="294" t="s">
        <v>999</v>
      </c>
      <c r="D160" s="304">
        <f>ROUND((D159*D158),2)</f>
        <v>40.5</v>
      </c>
      <c r="E160" s="294" t="s">
        <v>268</v>
      </c>
    </row>
    <row r="163" ht="21.75" customHeight="1">
      <c r="B163" s="559" t="s">
        <v>970</v>
      </c>
    </row>
    <row r="164" spans="2:7" ht="21.75" customHeight="1">
      <c r="B164" s="560"/>
      <c r="E164" s="295" t="s">
        <v>500</v>
      </c>
      <c r="F164" s="295" t="s">
        <v>867</v>
      </c>
      <c r="G164" s="295" t="s">
        <v>501</v>
      </c>
    </row>
    <row r="165" spans="1:12" ht="21.75" customHeight="1">
      <c r="A165" s="297" t="s">
        <v>986</v>
      </c>
      <c r="D165" s="294" t="s">
        <v>985</v>
      </c>
      <c r="E165" s="298">
        <v>0.25</v>
      </c>
      <c r="F165" s="299">
        <v>0.5</v>
      </c>
      <c r="G165" s="307">
        <v>4.8</v>
      </c>
      <c r="H165" s="295" t="s">
        <v>268</v>
      </c>
      <c r="I165" s="294" t="s">
        <v>1001</v>
      </c>
      <c r="K165" s="303">
        <v>0.2</v>
      </c>
      <c r="L165" s="294" t="s">
        <v>268</v>
      </c>
    </row>
    <row r="166" spans="1:12" ht="21.75" customHeight="1">
      <c r="A166" s="297"/>
      <c r="B166" s="294" t="s">
        <v>997</v>
      </c>
      <c r="C166" s="302">
        <v>16</v>
      </c>
      <c r="D166" s="294" t="s">
        <v>991</v>
      </c>
      <c r="I166" s="298" t="s">
        <v>1000</v>
      </c>
      <c r="J166" s="299"/>
      <c r="K166" s="306">
        <v>0.025</v>
      </c>
      <c r="L166" s="294" t="s">
        <v>268</v>
      </c>
    </row>
    <row r="167" spans="2:6" ht="21.75" customHeight="1">
      <c r="B167" s="296" t="s">
        <v>972</v>
      </c>
      <c r="C167" s="300" t="str">
        <f>B163</f>
        <v>B12</v>
      </c>
      <c r="D167" s="294" t="s">
        <v>987</v>
      </c>
      <c r="E167" s="307">
        <v>5</v>
      </c>
      <c r="F167" s="295" t="s">
        <v>988</v>
      </c>
    </row>
    <row r="168" spans="2:7" ht="21.75" customHeight="1">
      <c r="B168" s="296" t="s">
        <v>989</v>
      </c>
      <c r="C168" s="303">
        <f>G165</f>
        <v>4.8</v>
      </c>
      <c r="D168" s="294" t="s">
        <v>1002</v>
      </c>
      <c r="E168" s="304">
        <f>C168*E167</f>
        <v>24</v>
      </c>
      <c r="F168" s="295" t="s">
        <v>268</v>
      </c>
      <c r="G168" s="308" t="s">
        <v>1003</v>
      </c>
    </row>
    <row r="169" spans="2:8" ht="21.75" customHeight="1">
      <c r="B169" s="294" t="s">
        <v>997</v>
      </c>
      <c r="C169" s="302">
        <v>12</v>
      </c>
      <c r="D169" s="294" t="s">
        <v>991</v>
      </c>
      <c r="E169" s="298"/>
      <c r="F169" s="299"/>
      <c r="G169" s="306"/>
      <c r="H169" s="295"/>
    </row>
    <row r="170" spans="2:6" ht="21.75" customHeight="1">
      <c r="B170" s="296" t="s">
        <v>1004</v>
      </c>
      <c r="C170" s="300" t="str">
        <f>B163</f>
        <v>B12</v>
      </c>
      <c r="D170" s="294" t="s">
        <v>987</v>
      </c>
      <c r="E170" s="307">
        <v>2</v>
      </c>
      <c r="F170" s="295" t="s">
        <v>988</v>
      </c>
    </row>
    <row r="171" spans="2:7" ht="21.75" customHeight="1">
      <c r="B171" s="296" t="s">
        <v>989</v>
      </c>
      <c r="C171" s="303">
        <f>G165</f>
        <v>4.8</v>
      </c>
      <c r="D171" s="294" t="s">
        <v>1002</v>
      </c>
      <c r="E171" s="304">
        <f>C171*E170</f>
        <v>9.6</v>
      </c>
      <c r="F171" s="295" t="s">
        <v>268</v>
      </c>
      <c r="G171" s="308" t="s">
        <v>1003</v>
      </c>
    </row>
    <row r="172" ht="21.75" customHeight="1">
      <c r="A172" s="297" t="s">
        <v>990</v>
      </c>
    </row>
    <row r="173" spans="2:6" ht="21.75" customHeight="1">
      <c r="B173" s="294" t="s">
        <v>998</v>
      </c>
      <c r="C173" s="302">
        <v>6</v>
      </c>
      <c r="D173" s="294" t="s">
        <v>992</v>
      </c>
      <c r="E173" s="294">
        <v>0.15</v>
      </c>
      <c r="F173" s="294" t="s">
        <v>268</v>
      </c>
    </row>
    <row r="174" spans="2:5" ht="21.75" customHeight="1">
      <c r="B174" s="297" t="s">
        <v>993</v>
      </c>
      <c r="D174" s="298">
        <f>ROUND((((((E165-(K166*2)))*2)+((F165-(K166*2)))*2)+K165),2)</f>
        <v>1.5</v>
      </c>
      <c r="E174" s="294" t="s">
        <v>268</v>
      </c>
    </row>
    <row r="175" spans="2:5" ht="21.75" customHeight="1">
      <c r="B175" s="297" t="s">
        <v>994</v>
      </c>
      <c r="D175" s="298">
        <f>ROUNDUP((C171/E173),0)</f>
        <v>32</v>
      </c>
      <c r="E175" s="294" t="s">
        <v>995</v>
      </c>
    </row>
    <row r="176" spans="2:5" ht="21.75" customHeight="1">
      <c r="B176" s="294" t="s">
        <v>999</v>
      </c>
      <c r="D176" s="304">
        <f>ROUND((D175*D174),2)</f>
        <v>48</v>
      </c>
      <c r="E176" s="294" t="s">
        <v>268</v>
      </c>
    </row>
    <row r="179" ht="21.75" customHeight="1">
      <c r="B179" s="559" t="s">
        <v>971</v>
      </c>
    </row>
    <row r="180" spans="2:7" ht="21.75" customHeight="1">
      <c r="B180" s="560"/>
      <c r="E180" s="295" t="s">
        <v>500</v>
      </c>
      <c r="F180" s="295" t="s">
        <v>867</v>
      </c>
      <c r="G180" s="295" t="s">
        <v>501</v>
      </c>
    </row>
    <row r="181" spans="1:12" ht="21.75" customHeight="1">
      <c r="A181" s="297" t="s">
        <v>986</v>
      </c>
      <c r="D181" s="294" t="s">
        <v>985</v>
      </c>
      <c r="E181" s="298">
        <v>0.25</v>
      </c>
      <c r="F181" s="299">
        <v>0.5</v>
      </c>
      <c r="G181" s="307">
        <v>9.6</v>
      </c>
      <c r="H181" s="295" t="s">
        <v>268</v>
      </c>
      <c r="I181" s="294" t="s">
        <v>1001</v>
      </c>
      <c r="K181" s="303">
        <v>0.2</v>
      </c>
      <c r="L181" s="294" t="s">
        <v>268</v>
      </c>
    </row>
    <row r="182" spans="1:12" ht="21.75" customHeight="1">
      <c r="A182" s="297"/>
      <c r="B182" s="294" t="s">
        <v>997</v>
      </c>
      <c r="C182" s="302">
        <v>16</v>
      </c>
      <c r="D182" s="294" t="s">
        <v>991</v>
      </c>
      <c r="I182" s="298" t="s">
        <v>1000</v>
      </c>
      <c r="J182" s="299"/>
      <c r="K182" s="306">
        <v>0.025</v>
      </c>
      <c r="L182" s="294" t="s">
        <v>268</v>
      </c>
    </row>
    <row r="183" spans="2:6" ht="21.75" customHeight="1">
      <c r="B183" s="296" t="s">
        <v>972</v>
      </c>
      <c r="C183" s="300" t="str">
        <f>B179</f>
        <v>B13</v>
      </c>
      <c r="D183" s="294" t="s">
        <v>987</v>
      </c>
      <c r="E183" s="307">
        <v>4</v>
      </c>
      <c r="F183" s="295" t="s">
        <v>988</v>
      </c>
    </row>
    <row r="184" spans="2:7" ht="21.75" customHeight="1">
      <c r="B184" s="296" t="s">
        <v>989</v>
      </c>
      <c r="C184" s="303">
        <f>G181</f>
        <v>9.6</v>
      </c>
      <c r="D184" s="294" t="s">
        <v>1002</v>
      </c>
      <c r="E184" s="304">
        <f>C184*E183</f>
        <v>38.4</v>
      </c>
      <c r="F184" s="295" t="s">
        <v>268</v>
      </c>
      <c r="G184" s="308" t="s">
        <v>1003</v>
      </c>
    </row>
    <row r="185" spans="2:8" ht="21.75" customHeight="1">
      <c r="B185" s="294" t="s">
        <v>997</v>
      </c>
      <c r="C185" s="302">
        <v>12</v>
      </c>
      <c r="D185" s="294" t="s">
        <v>991</v>
      </c>
      <c r="E185" s="298"/>
      <c r="F185" s="299"/>
      <c r="G185" s="306"/>
      <c r="H185" s="295"/>
    </row>
    <row r="186" spans="2:6" ht="21.75" customHeight="1">
      <c r="B186" s="296" t="s">
        <v>1004</v>
      </c>
      <c r="C186" s="300" t="str">
        <f>B179</f>
        <v>B13</v>
      </c>
      <c r="D186" s="294" t="s">
        <v>987</v>
      </c>
      <c r="E186" s="307">
        <v>2</v>
      </c>
      <c r="F186" s="295" t="s">
        <v>988</v>
      </c>
    </row>
    <row r="187" spans="2:7" ht="21.75" customHeight="1">
      <c r="B187" s="296" t="s">
        <v>989</v>
      </c>
      <c r="C187" s="303">
        <f>G181</f>
        <v>9.6</v>
      </c>
      <c r="D187" s="294" t="s">
        <v>1002</v>
      </c>
      <c r="E187" s="304">
        <f>C187*E186</f>
        <v>19.2</v>
      </c>
      <c r="F187" s="295" t="s">
        <v>268</v>
      </c>
      <c r="G187" s="308" t="s">
        <v>1003</v>
      </c>
    </row>
    <row r="188" ht="21.75" customHeight="1">
      <c r="A188" s="297" t="s">
        <v>990</v>
      </c>
    </row>
    <row r="189" spans="2:6" ht="21.75" customHeight="1">
      <c r="B189" s="294" t="s">
        <v>998</v>
      </c>
      <c r="C189" s="302">
        <v>6</v>
      </c>
      <c r="D189" s="294" t="s">
        <v>992</v>
      </c>
      <c r="E189" s="294">
        <v>0.15</v>
      </c>
      <c r="F189" s="294" t="s">
        <v>268</v>
      </c>
    </row>
    <row r="190" spans="2:5" ht="21.75" customHeight="1">
      <c r="B190" s="297" t="s">
        <v>993</v>
      </c>
      <c r="D190" s="298">
        <f>ROUND((((((E181-(K182*2)))*2)+((F181-(K182*2)))*2)+K181),2)</f>
        <v>1.5</v>
      </c>
      <c r="E190" s="294" t="s">
        <v>268</v>
      </c>
    </row>
    <row r="191" spans="2:5" ht="21.75" customHeight="1">
      <c r="B191" s="297" t="s">
        <v>994</v>
      </c>
      <c r="D191" s="298">
        <f>ROUNDUP((C187/E189),0)</f>
        <v>64</v>
      </c>
      <c r="E191" s="294" t="s">
        <v>995</v>
      </c>
    </row>
    <row r="192" spans="2:5" ht="21.75" customHeight="1">
      <c r="B192" s="294" t="s">
        <v>999</v>
      </c>
      <c r="D192" s="304">
        <f>ROUND((D191*D190),2)</f>
        <v>96</v>
      </c>
      <c r="E192" s="294" t="s">
        <v>268</v>
      </c>
    </row>
    <row r="195" spans="4:10" ht="21.75" customHeight="1">
      <c r="D195" s="294" t="s">
        <v>1006</v>
      </c>
      <c r="E195" s="302">
        <v>6</v>
      </c>
      <c r="F195" s="294" t="s">
        <v>991</v>
      </c>
      <c r="G195" s="294" t="s">
        <v>1007</v>
      </c>
      <c r="I195" s="309">
        <f>D12+D25+D38+D51+D64+D80+D96+D112+D128+D144+D160+D176+D192</f>
        <v>886.6999999999999</v>
      </c>
      <c r="J195" s="294" t="s">
        <v>268</v>
      </c>
    </row>
    <row r="196" spans="4:10" ht="21.75" customHeight="1">
      <c r="D196" s="294" t="s">
        <v>1005</v>
      </c>
      <c r="E196" s="302">
        <v>12</v>
      </c>
      <c r="F196" s="294" t="s">
        <v>991</v>
      </c>
      <c r="G196" s="294" t="s">
        <v>1007</v>
      </c>
      <c r="I196" s="309">
        <f>E7+E20+E33+E46+E59+E75+E91+E107+E123+E139+E155+E171+E187</f>
        <v>396.90000000000003</v>
      </c>
      <c r="J196" s="294" t="s">
        <v>268</v>
      </c>
    </row>
    <row r="197" spans="4:10" ht="21.75" customHeight="1">
      <c r="D197" s="294" t="s">
        <v>1005</v>
      </c>
      <c r="E197" s="302">
        <v>16</v>
      </c>
      <c r="F197" s="294" t="s">
        <v>991</v>
      </c>
      <c r="G197" s="294" t="s">
        <v>1007</v>
      </c>
      <c r="I197" s="309">
        <f>E72+E88+E104+E120+E136+E152+E168+E184</f>
        <v>218.4</v>
      </c>
      <c r="J197" s="294" t="s">
        <v>268</v>
      </c>
    </row>
    <row r="198" ht="21.75" customHeight="1">
      <c r="E198" s="302"/>
    </row>
  </sheetData>
  <sheetProtection/>
  <mergeCells count="13">
    <mergeCell ref="B2:B3"/>
    <mergeCell ref="B15:B16"/>
    <mergeCell ref="B28:B29"/>
    <mergeCell ref="B41:B42"/>
    <mergeCell ref="B54:B55"/>
    <mergeCell ref="B67:B68"/>
    <mergeCell ref="B179:B180"/>
    <mergeCell ref="B83:B84"/>
    <mergeCell ref="B99:B100"/>
    <mergeCell ref="B115:B116"/>
    <mergeCell ref="B131:B132"/>
    <mergeCell ref="B147:B148"/>
    <mergeCell ref="B163:B16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83"/>
  <sheetViews>
    <sheetView zoomScale="90" zoomScaleNormal="90" zoomScalePageLayoutView="0" workbookViewId="0" topLeftCell="A1">
      <selection activeCell="I15" sqref="I15"/>
    </sheetView>
  </sheetViews>
  <sheetFormatPr defaultColWidth="9.140625" defaultRowHeight="21.75" customHeight="1"/>
  <cols>
    <col min="1" max="2" width="9.00390625" style="294" customWidth="1"/>
    <col min="3" max="3" width="15.140625" style="294" customWidth="1"/>
    <col min="4" max="4" width="7.57421875" style="294" customWidth="1"/>
    <col min="5" max="5" width="8.28125" style="294" customWidth="1"/>
    <col min="6" max="6" width="6.28125" style="294" customWidth="1"/>
    <col min="7" max="7" width="13.00390625" style="294" customWidth="1"/>
    <col min="8" max="16384" width="9.00390625" style="294" customWidth="1"/>
  </cols>
  <sheetData>
    <row r="2" ht="21.75" customHeight="1">
      <c r="B2" s="561" t="s">
        <v>1008</v>
      </c>
    </row>
    <row r="3" spans="2:7" ht="21.75" customHeight="1">
      <c r="B3" s="562"/>
      <c r="D3" s="295" t="s">
        <v>501</v>
      </c>
      <c r="E3" s="295" t="s">
        <v>500</v>
      </c>
      <c r="F3" s="295" t="s">
        <v>1010</v>
      </c>
      <c r="G3" s="295" t="s">
        <v>1027</v>
      </c>
    </row>
    <row r="4" spans="3:8" ht="21.75" customHeight="1">
      <c r="C4" s="294" t="s">
        <v>1009</v>
      </c>
      <c r="D4" s="298">
        <v>4</v>
      </c>
      <c r="E4" s="298">
        <v>4</v>
      </c>
      <c r="F4" s="298">
        <v>0.1</v>
      </c>
      <c r="G4" s="312">
        <f>D4*E4*F4</f>
        <v>1.6</v>
      </c>
      <c r="H4" s="294" t="s">
        <v>16</v>
      </c>
    </row>
    <row r="5" spans="10:13" ht="21.75" customHeight="1">
      <c r="J5" s="294" t="s">
        <v>1001</v>
      </c>
      <c r="L5" s="303">
        <v>0.2</v>
      </c>
      <c r="M5" s="294" t="s">
        <v>268</v>
      </c>
    </row>
    <row r="6" spans="2:13" ht="21.75" customHeight="1">
      <c r="B6" s="294" t="s">
        <v>1040</v>
      </c>
      <c r="E6" s="294" t="s">
        <v>1011</v>
      </c>
      <c r="F6" s="311">
        <v>9</v>
      </c>
      <c r="G6" s="294" t="s">
        <v>992</v>
      </c>
      <c r="H6" s="301">
        <v>0.125</v>
      </c>
      <c r="I6" s="294" t="s">
        <v>996</v>
      </c>
      <c r="J6" s="298" t="s">
        <v>1000</v>
      </c>
      <c r="K6" s="299"/>
      <c r="L6" s="306">
        <v>0.025</v>
      </c>
      <c r="M6" s="294" t="s">
        <v>268</v>
      </c>
    </row>
    <row r="7" spans="2:9" ht="21.75" customHeight="1">
      <c r="B7" s="294" t="s">
        <v>1013</v>
      </c>
      <c r="D7" s="309">
        <f>((D4-(L6*2)))+L5</f>
        <v>4.15</v>
      </c>
      <c r="E7" s="294" t="s">
        <v>1012</v>
      </c>
      <c r="F7" s="295">
        <v>1</v>
      </c>
      <c r="G7" s="294" t="s">
        <v>1014</v>
      </c>
      <c r="H7" s="298">
        <f>ROUNDUP((D4/H6),0)</f>
        <v>32</v>
      </c>
      <c r="I7" s="294" t="s">
        <v>988</v>
      </c>
    </row>
    <row r="8" spans="2:9" ht="21.75" customHeight="1">
      <c r="B8" s="294" t="s">
        <v>1016</v>
      </c>
      <c r="D8" s="309">
        <f>((E4-(L6*2)))+L5</f>
        <v>4.15</v>
      </c>
      <c r="E8" s="294" t="s">
        <v>1012</v>
      </c>
      <c r="F8" s="295">
        <v>1</v>
      </c>
      <c r="G8" s="294" t="s">
        <v>1014</v>
      </c>
      <c r="H8" s="298">
        <f>ROUNDUP((E4/H6),0)</f>
        <v>32</v>
      </c>
      <c r="I8" s="294" t="s">
        <v>988</v>
      </c>
    </row>
    <row r="9" spans="2:8" ht="21.75" customHeight="1">
      <c r="B9" s="294" t="s">
        <v>1015</v>
      </c>
      <c r="D9" s="312">
        <f>(D7*H8)+(D8*H7)</f>
        <v>265.6</v>
      </c>
      <c r="E9" s="294" t="s">
        <v>268</v>
      </c>
      <c r="F9" s="308" t="s">
        <v>1003</v>
      </c>
      <c r="H9" s="298"/>
    </row>
    <row r="10" spans="4:8" ht="21.75" customHeight="1">
      <c r="D10" s="309"/>
      <c r="F10" s="295"/>
      <c r="H10" s="298"/>
    </row>
    <row r="11" spans="2:9" ht="21.75" customHeight="1">
      <c r="B11" s="294" t="s">
        <v>1041</v>
      </c>
      <c r="E11" s="294" t="s">
        <v>1011</v>
      </c>
      <c r="F11" s="311">
        <v>9</v>
      </c>
      <c r="G11" s="294" t="s">
        <v>992</v>
      </c>
      <c r="H11" s="301">
        <v>0.17</v>
      </c>
      <c r="I11" s="294" t="s">
        <v>996</v>
      </c>
    </row>
    <row r="12" spans="2:9" ht="21.75" customHeight="1">
      <c r="B12" s="294" t="s">
        <v>1013</v>
      </c>
      <c r="D12" s="309">
        <f>((D4-(L6*2)))+L5</f>
        <v>4.15</v>
      </c>
      <c r="E12" s="294" t="s">
        <v>1012</v>
      </c>
      <c r="F12" s="295">
        <v>1</v>
      </c>
      <c r="G12" s="294" t="s">
        <v>1014</v>
      </c>
      <c r="H12" s="298">
        <f>ROUNDUP((D4/H11),0)</f>
        <v>24</v>
      </c>
      <c r="I12" s="294" t="s">
        <v>988</v>
      </c>
    </row>
    <row r="13" spans="2:9" ht="21.75" customHeight="1">
      <c r="B13" s="294" t="s">
        <v>1016</v>
      </c>
      <c r="D13" s="309">
        <f>((D4-(L6*2)))+L5</f>
        <v>4.15</v>
      </c>
      <c r="E13" s="294" t="s">
        <v>1012</v>
      </c>
      <c r="F13" s="295">
        <v>1</v>
      </c>
      <c r="G13" s="294" t="s">
        <v>1014</v>
      </c>
      <c r="H13" s="298">
        <f>ROUNDUP((E4/H11),0)</f>
        <v>24</v>
      </c>
      <c r="I13" s="294" t="s">
        <v>988</v>
      </c>
    </row>
    <row r="14" spans="2:8" ht="21.75" customHeight="1">
      <c r="B14" s="294" t="s">
        <v>1015</v>
      </c>
      <c r="D14" s="312">
        <f>(D12*H13)+(D13*H12)</f>
        <v>199.20000000000002</v>
      </c>
      <c r="E14" s="294" t="s">
        <v>268</v>
      </c>
      <c r="F14" s="308" t="s">
        <v>1003</v>
      </c>
      <c r="H14" s="298"/>
    </row>
    <row r="17" ht="21.75" customHeight="1">
      <c r="B17" s="561" t="s">
        <v>1017</v>
      </c>
    </row>
    <row r="18" spans="2:7" ht="21.75" customHeight="1">
      <c r="B18" s="562"/>
      <c r="D18" s="295" t="s">
        <v>501</v>
      </c>
      <c r="E18" s="295" t="s">
        <v>500</v>
      </c>
      <c r="F18" s="295" t="s">
        <v>1010</v>
      </c>
      <c r="G18" s="295" t="s">
        <v>1027</v>
      </c>
    </row>
    <row r="19" spans="3:8" ht="21.75" customHeight="1">
      <c r="C19" s="294" t="s">
        <v>1009</v>
      </c>
      <c r="D19" s="298">
        <v>4.8</v>
      </c>
      <c r="E19" s="298">
        <v>2</v>
      </c>
      <c r="F19" s="298">
        <v>0.1</v>
      </c>
      <c r="G19" s="312">
        <f>D19*E19*F19</f>
        <v>0.96</v>
      </c>
      <c r="H19" s="294" t="s">
        <v>16</v>
      </c>
    </row>
    <row r="20" spans="10:13" ht="21.75" customHeight="1">
      <c r="J20" s="294" t="s">
        <v>1001</v>
      </c>
      <c r="L20" s="303">
        <v>0.2</v>
      </c>
      <c r="M20" s="294" t="s">
        <v>268</v>
      </c>
    </row>
    <row r="21" spans="2:13" ht="21.75" customHeight="1">
      <c r="B21" s="294" t="s">
        <v>1040</v>
      </c>
      <c r="E21" s="294" t="s">
        <v>1011</v>
      </c>
      <c r="F21" s="311">
        <v>9</v>
      </c>
      <c r="G21" s="294" t="s">
        <v>992</v>
      </c>
      <c r="H21" s="301">
        <v>0.125</v>
      </c>
      <c r="I21" s="294" t="s">
        <v>996</v>
      </c>
      <c r="J21" s="298" t="s">
        <v>1000</v>
      </c>
      <c r="K21" s="299"/>
      <c r="L21" s="306">
        <v>0.025</v>
      </c>
      <c r="M21" s="294" t="s">
        <v>268</v>
      </c>
    </row>
    <row r="22" spans="2:9" ht="21.75" customHeight="1">
      <c r="B22" s="294" t="s">
        <v>1013</v>
      </c>
      <c r="D22" s="309">
        <f>((D19-(L21*2)))+L20</f>
        <v>4.95</v>
      </c>
      <c r="E22" s="294" t="s">
        <v>1012</v>
      </c>
      <c r="F22" s="295">
        <v>1</v>
      </c>
      <c r="G22" s="294" t="s">
        <v>1014</v>
      </c>
      <c r="H22" s="298">
        <f>ROUNDUP((D19/H21),0)</f>
        <v>39</v>
      </c>
      <c r="I22" s="294" t="s">
        <v>988</v>
      </c>
    </row>
    <row r="23" spans="2:9" ht="21.75" customHeight="1">
      <c r="B23" s="294" t="s">
        <v>1016</v>
      </c>
      <c r="D23" s="309">
        <f>((E19-(L21*2)))+L20</f>
        <v>2.15</v>
      </c>
      <c r="E23" s="294" t="s">
        <v>1012</v>
      </c>
      <c r="F23" s="295">
        <v>1</v>
      </c>
      <c r="G23" s="294" t="s">
        <v>1014</v>
      </c>
      <c r="H23" s="298">
        <f>ROUNDUP((E19/H21),0)</f>
        <v>16</v>
      </c>
      <c r="I23" s="294" t="s">
        <v>988</v>
      </c>
    </row>
    <row r="24" spans="2:8" ht="21.75" customHeight="1">
      <c r="B24" s="294" t="s">
        <v>1015</v>
      </c>
      <c r="D24" s="312">
        <f>(D22*H23)+(D23*H22)</f>
        <v>163.05</v>
      </c>
      <c r="E24" s="294" t="s">
        <v>268</v>
      </c>
      <c r="F24" s="308" t="s">
        <v>1003</v>
      </c>
      <c r="H24" s="298"/>
    </row>
    <row r="25" spans="4:8" ht="21.75" customHeight="1">
      <c r="D25" s="309"/>
      <c r="F25" s="295"/>
      <c r="H25" s="298"/>
    </row>
    <row r="26" spans="2:9" ht="21.75" customHeight="1">
      <c r="B26" s="294" t="s">
        <v>1041</v>
      </c>
      <c r="E26" s="294" t="s">
        <v>1011</v>
      </c>
      <c r="F26" s="311">
        <v>9</v>
      </c>
      <c r="G26" s="294" t="s">
        <v>992</v>
      </c>
      <c r="H26" s="301">
        <v>0.17</v>
      </c>
      <c r="I26" s="294" t="s">
        <v>996</v>
      </c>
    </row>
    <row r="27" spans="2:9" ht="21.75" customHeight="1">
      <c r="B27" s="294" t="s">
        <v>1013</v>
      </c>
      <c r="D27" s="309">
        <f>((D19-(L21*2)))+L20</f>
        <v>4.95</v>
      </c>
      <c r="E27" s="294" t="s">
        <v>1012</v>
      </c>
      <c r="F27" s="295">
        <v>1</v>
      </c>
      <c r="G27" s="294" t="s">
        <v>1014</v>
      </c>
      <c r="H27" s="298">
        <f>ROUNDUP((D19/H26),0)</f>
        <v>29</v>
      </c>
      <c r="I27" s="294" t="s">
        <v>988</v>
      </c>
    </row>
    <row r="28" spans="2:9" ht="21.75" customHeight="1">
      <c r="B28" s="294" t="s">
        <v>1016</v>
      </c>
      <c r="D28" s="309">
        <f>((D19-(L21*2)))+L20</f>
        <v>4.95</v>
      </c>
      <c r="E28" s="294" t="s">
        <v>1012</v>
      </c>
      <c r="F28" s="295">
        <v>1</v>
      </c>
      <c r="G28" s="294" t="s">
        <v>1014</v>
      </c>
      <c r="H28" s="298">
        <f>ROUNDUP((E19/H26),0)</f>
        <v>12</v>
      </c>
      <c r="I28" s="294" t="s">
        <v>988</v>
      </c>
    </row>
    <row r="29" spans="2:8" ht="21.75" customHeight="1">
      <c r="B29" s="294" t="s">
        <v>1015</v>
      </c>
      <c r="D29" s="312">
        <f>(D27*H28)+(D28*H27)</f>
        <v>202.95000000000002</v>
      </c>
      <c r="E29" s="294" t="s">
        <v>268</v>
      </c>
      <c r="F29" s="308" t="s">
        <v>1003</v>
      </c>
      <c r="H29" s="298"/>
    </row>
    <row r="32" ht="21.75" customHeight="1">
      <c r="B32" s="561" t="s">
        <v>1018</v>
      </c>
    </row>
    <row r="33" spans="2:7" ht="21.75" customHeight="1">
      <c r="B33" s="562"/>
      <c r="D33" s="295" t="s">
        <v>501</v>
      </c>
      <c r="E33" s="295" t="s">
        <v>500</v>
      </c>
      <c r="F33" s="295" t="s">
        <v>1010</v>
      </c>
      <c r="G33" s="295" t="s">
        <v>1027</v>
      </c>
    </row>
    <row r="34" spans="3:8" ht="21.75" customHeight="1">
      <c r="C34" s="294" t="s">
        <v>1009</v>
      </c>
      <c r="D34" s="298">
        <v>4.8</v>
      </c>
      <c r="E34" s="298">
        <v>2</v>
      </c>
      <c r="F34" s="298">
        <v>0.1</v>
      </c>
      <c r="G34" s="312">
        <f>D34*E34*F34</f>
        <v>0.96</v>
      </c>
      <c r="H34" s="294" t="s">
        <v>16</v>
      </c>
    </row>
    <row r="35" spans="10:13" ht="21.75" customHeight="1">
      <c r="J35" s="294" t="s">
        <v>1001</v>
      </c>
      <c r="L35" s="303">
        <v>0.2</v>
      </c>
      <c r="M35" s="294" t="s">
        <v>268</v>
      </c>
    </row>
    <row r="36" spans="2:13" ht="21.75" customHeight="1">
      <c r="B36" s="294" t="s">
        <v>1040</v>
      </c>
      <c r="E36" s="294" t="s">
        <v>1011</v>
      </c>
      <c r="F36" s="311">
        <v>9</v>
      </c>
      <c r="G36" s="294" t="s">
        <v>992</v>
      </c>
      <c r="H36" s="301">
        <v>0.125</v>
      </c>
      <c r="I36" s="294" t="s">
        <v>996</v>
      </c>
      <c r="J36" s="298" t="s">
        <v>1000</v>
      </c>
      <c r="K36" s="299"/>
      <c r="L36" s="306">
        <v>0.025</v>
      </c>
      <c r="M36" s="294" t="s">
        <v>268</v>
      </c>
    </row>
    <row r="37" spans="2:9" ht="21.75" customHeight="1">
      <c r="B37" s="294" t="s">
        <v>1013</v>
      </c>
      <c r="D37" s="309">
        <f>((D34-(L36*2)))+L35</f>
        <v>4.95</v>
      </c>
      <c r="E37" s="294" t="s">
        <v>1012</v>
      </c>
      <c r="F37" s="295">
        <v>1</v>
      </c>
      <c r="G37" s="294" t="s">
        <v>1014</v>
      </c>
      <c r="H37" s="298">
        <f>ROUNDUP((D34/H36),0)</f>
        <v>39</v>
      </c>
      <c r="I37" s="294" t="s">
        <v>988</v>
      </c>
    </row>
    <row r="38" spans="2:9" ht="21.75" customHeight="1">
      <c r="B38" s="294" t="s">
        <v>1016</v>
      </c>
      <c r="D38" s="309">
        <f>((E34-(L36*2)))+L35</f>
        <v>2.15</v>
      </c>
      <c r="E38" s="294" t="s">
        <v>1012</v>
      </c>
      <c r="F38" s="295">
        <v>1</v>
      </c>
      <c r="G38" s="294" t="s">
        <v>1014</v>
      </c>
      <c r="H38" s="298">
        <f>ROUNDUP((E34/H36),0)</f>
        <v>16</v>
      </c>
      <c r="I38" s="294" t="s">
        <v>988</v>
      </c>
    </row>
    <row r="39" spans="2:8" ht="21.75" customHeight="1">
      <c r="B39" s="294" t="s">
        <v>1015</v>
      </c>
      <c r="D39" s="312">
        <f>(D37*H38)+(D38*H37)</f>
        <v>163.05</v>
      </c>
      <c r="E39" s="294" t="s">
        <v>268</v>
      </c>
      <c r="F39" s="308" t="s">
        <v>1003</v>
      </c>
      <c r="H39" s="298"/>
    </row>
    <row r="40" spans="4:8" ht="21.75" customHeight="1">
      <c r="D40" s="309"/>
      <c r="F40" s="295"/>
      <c r="H40" s="298"/>
    </row>
    <row r="41" spans="2:9" ht="21.75" customHeight="1">
      <c r="B41" s="294" t="s">
        <v>1041</v>
      </c>
      <c r="E41" s="294" t="s">
        <v>1011</v>
      </c>
      <c r="F41" s="311">
        <v>9</v>
      </c>
      <c r="G41" s="294" t="s">
        <v>992</v>
      </c>
      <c r="H41" s="301">
        <v>0.17</v>
      </c>
      <c r="I41" s="294" t="s">
        <v>996</v>
      </c>
    </row>
    <row r="42" spans="2:9" ht="21.75" customHeight="1">
      <c r="B42" s="294" t="s">
        <v>1013</v>
      </c>
      <c r="D42" s="309">
        <f>((D34-(L36*2)))+L35</f>
        <v>4.95</v>
      </c>
      <c r="E42" s="294" t="s">
        <v>1012</v>
      </c>
      <c r="F42" s="295">
        <v>1</v>
      </c>
      <c r="G42" s="294" t="s">
        <v>1014</v>
      </c>
      <c r="H42" s="298">
        <f>ROUNDUP((D34/H41),0)</f>
        <v>29</v>
      </c>
      <c r="I42" s="294" t="s">
        <v>988</v>
      </c>
    </row>
    <row r="43" spans="2:9" ht="21.75" customHeight="1">
      <c r="B43" s="294" t="s">
        <v>1016</v>
      </c>
      <c r="D43" s="309">
        <f>((D34-(L36*2)))+L35</f>
        <v>4.95</v>
      </c>
      <c r="E43" s="294" t="s">
        <v>1012</v>
      </c>
      <c r="F43" s="295">
        <v>1</v>
      </c>
      <c r="G43" s="294" t="s">
        <v>1014</v>
      </c>
      <c r="H43" s="298">
        <f>ROUNDUP((E34/H41),0)</f>
        <v>12</v>
      </c>
      <c r="I43" s="294" t="s">
        <v>988</v>
      </c>
    </row>
    <row r="44" spans="2:8" ht="21.75" customHeight="1">
      <c r="B44" s="294" t="s">
        <v>1015</v>
      </c>
      <c r="D44" s="312">
        <f>(D42*H43)+(D43*H42)</f>
        <v>202.95000000000002</v>
      </c>
      <c r="E44" s="294" t="s">
        <v>268</v>
      </c>
      <c r="F44" s="308" t="s">
        <v>1003</v>
      </c>
      <c r="H44" s="298"/>
    </row>
    <row r="47" ht="21.75" customHeight="1">
      <c r="B47" s="561" t="s">
        <v>1019</v>
      </c>
    </row>
    <row r="48" spans="2:7" ht="21.75" customHeight="1">
      <c r="B48" s="562"/>
      <c r="D48" s="295" t="s">
        <v>501</v>
      </c>
      <c r="E48" s="295" t="s">
        <v>500</v>
      </c>
      <c r="F48" s="295" t="s">
        <v>1010</v>
      </c>
      <c r="G48" s="295" t="s">
        <v>1027</v>
      </c>
    </row>
    <row r="49" spans="3:8" ht="21.75" customHeight="1">
      <c r="C49" s="294" t="s">
        <v>1009</v>
      </c>
      <c r="D49" s="298">
        <v>4</v>
      </c>
      <c r="E49" s="298">
        <v>4</v>
      </c>
      <c r="F49" s="298">
        <v>0.1</v>
      </c>
      <c r="G49" s="312">
        <f>D49*E49*F49</f>
        <v>1.6</v>
      </c>
      <c r="H49" s="294" t="s">
        <v>16</v>
      </c>
    </row>
    <row r="50" spans="10:13" ht="21.75" customHeight="1">
      <c r="J50" s="294" t="s">
        <v>1001</v>
      </c>
      <c r="L50" s="303">
        <v>0.2</v>
      </c>
      <c r="M50" s="294" t="s">
        <v>268</v>
      </c>
    </row>
    <row r="51" spans="2:13" ht="21.75" customHeight="1">
      <c r="B51" s="294" t="s">
        <v>1040</v>
      </c>
      <c r="E51" s="294" t="s">
        <v>1011</v>
      </c>
      <c r="F51" s="311">
        <v>9</v>
      </c>
      <c r="G51" s="294" t="s">
        <v>992</v>
      </c>
      <c r="H51" s="301">
        <v>0.125</v>
      </c>
      <c r="I51" s="294" t="s">
        <v>996</v>
      </c>
      <c r="J51" s="298" t="s">
        <v>1000</v>
      </c>
      <c r="K51" s="299"/>
      <c r="L51" s="306">
        <v>0.025</v>
      </c>
      <c r="M51" s="294" t="s">
        <v>268</v>
      </c>
    </row>
    <row r="52" spans="2:9" ht="21.75" customHeight="1">
      <c r="B52" s="294" t="s">
        <v>1013</v>
      </c>
      <c r="D52" s="309">
        <f>((D49-(L51*2)))+L50</f>
        <v>4.15</v>
      </c>
      <c r="E52" s="294" t="s">
        <v>1012</v>
      </c>
      <c r="F52" s="295">
        <v>1</v>
      </c>
      <c r="G52" s="294" t="s">
        <v>1014</v>
      </c>
      <c r="H52" s="298">
        <f>ROUNDUP((D49/H51),0)</f>
        <v>32</v>
      </c>
      <c r="I52" s="294" t="s">
        <v>988</v>
      </c>
    </row>
    <row r="53" spans="2:9" ht="21.75" customHeight="1">
      <c r="B53" s="294" t="s">
        <v>1016</v>
      </c>
      <c r="D53" s="309">
        <f>((E49-(L51*2)))+L50</f>
        <v>4.15</v>
      </c>
      <c r="E53" s="294" t="s">
        <v>1012</v>
      </c>
      <c r="F53" s="295">
        <v>1</v>
      </c>
      <c r="G53" s="294" t="s">
        <v>1014</v>
      </c>
      <c r="H53" s="298">
        <f>ROUNDUP((E49/H51),0)</f>
        <v>32</v>
      </c>
      <c r="I53" s="294" t="s">
        <v>988</v>
      </c>
    </row>
    <row r="54" spans="2:8" ht="21.75" customHeight="1">
      <c r="B54" s="294" t="s">
        <v>1015</v>
      </c>
      <c r="D54" s="312">
        <f>(D52*H53)+(D53*H52)</f>
        <v>265.6</v>
      </c>
      <c r="E54" s="294" t="s">
        <v>268</v>
      </c>
      <c r="F54" s="308" t="s">
        <v>1003</v>
      </c>
      <c r="H54" s="298"/>
    </row>
    <row r="55" spans="4:8" ht="21.75" customHeight="1">
      <c r="D55" s="309"/>
      <c r="F55" s="295"/>
      <c r="H55" s="298"/>
    </row>
    <row r="56" spans="2:9" ht="21.75" customHeight="1">
      <c r="B56" s="294" t="s">
        <v>1041</v>
      </c>
      <c r="E56" s="294" t="s">
        <v>1011</v>
      </c>
      <c r="F56" s="311">
        <v>9</v>
      </c>
      <c r="G56" s="294" t="s">
        <v>992</v>
      </c>
      <c r="H56" s="301">
        <v>0.17</v>
      </c>
      <c r="I56" s="294" t="s">
        <v>996</v>
      </c>
    </row>
    <row r="57" spans="2:9" ht="21.75" customHeight="1">
      <c r="B57" s="294" t="s">
        <v>1013</v>
      </c>
      <c r="D57" s="309">
        <f>((D49-(L51*2)))+L50</f>
        <v>4.15</v>
      </c>
      <c r="E57" s="294" t="s">
        <v>1012</v>
      </c>
      <c r="F57" s="295">
        <v>1</v>
      </c>
      <c r="G57" s="294" t="s">
        <v>1014</v>
      </c>
      <c r="H57" s="298">
        <f>ROUNDUP((D49/H56),0)</f>
        <v>24</v>
      </c>
      <c r="I57" s="294" t="s">
        <v>988</v>
      </c>
    </row>
    <row r="58" spans="2:9" ht="21.75" customHeight="1">
      <c r="B58" s="294" t="s">
        <v>1016</v>
      </c>
      <c r="D58" s="309">
        <f>((D49-(L51*2)))+L50</f>
        <v>4.15</v>
      </c>
      <c r="E58" s="294" t="s">
        <v>1012</v>
      </c>
      <c r="F58" s="295">
        <v>1</v>
      </c>
      <c r="G58" s="294" t="s">
        <v>1014</v>
      </c>
      <c r="H58" s="298">
        <f>ROUNDUP((E49/H56),0)</f>
        <v>24</v>
      </c>
      <c r="I58" s="294" t="s">
        <v>988</v>
      </c>
    </row>
    <row r="59" spans="2:8" ht="21.75" customHeight="1">
      <c r="B59" s="294" t="s">
        <v>1015</v>
      </c>
      <c r="D59" s="312">
        <f>(D57*H58)+(D58*H57)</f>
        <v>199.20000000000002</v>
      </c>
      <c r="E59" s="294" t="s">
        <v>268</v>
      </c>
      <c r="F59" s="308" t="s">
        <v>1003</v>
      </c>
      <c r="H59" s="298"/>
    </row>
    <row r="62" ht="21.75" customHeight="1">
      <c r="B62" s="561" t="s">
        <v>1020</v>
      </c>
    </row>
    <row r="63" spans="2:7" ht="21.75" customHeight="1">
      <c r="B63" s="562"/>
      <c r="D63" s="295" t="s">
        <v>501</v>
      </c>
      <c r="E63" s="295" t="s">
        <v>500</v>
      </c>
      <c r="F63" s="295" t="s">
        <v>1010</v>
      </c>
      <c r="G63" s="295" t="s">
        <v>1027</v>
      </c>
    </row>
    <row r="64" spans="3:8" ht="21.75" customHeight="1">
      <c r="C64" s="294" t="s">
        <v>1009</v>
      </c>
      <c r="D64" s="298">
        <v>2</v>
      </c>
      <c r="E64" s="298">
        <v>1.5</v>
      </c>
      <c r="F64" s="298">
        <v>0.1</v>
      </c>
      <c r="G64" s="312">
        <f>D64*E64*F64</f>
        <v>0.30000000000000004</v>
      </c>
      <c r="H64" s="294" t="s">
        <v>16</v>
      </c>
    </row>
    <row r="65" spans="10:13" ht="21.75" customHeight="1">
      <c r="J65" s="294" t="s">
        <v>1001</v>
      </c>
      <c r="L65" s="303">
        <v>0.2</v>
      </c>
      <c r="M65" s="294" t="s">
        <v>268</v>
      </c>
    </row>
    <row r="66" spans="2:13" ht="21.75" customHeight="1">
      <c r="B66" s="294" t="s">
        <v>1040</v>
      </c>
      <c r="E66" s="294" t="s">
        <v>1011</v>
      </c>
      <c r="F66" s="311">
        <v>9</v>
      </c>
      <c r="G66" s="294" t="s">
        <v>992</v>
      </c>
      <c r="H66" s="301">
        <v>0.125</v>
      </c>
      <c r="I66" s="294" t="s">
        <v>996</v>
      </c>
      <c r="J66" s="298" t="s">
        <v>1000</v>
      </c>
      <c r="K66" s="299"/>
      <c r="L66" s="306">
        <v>0.025</v>
      </c>
      <c r="M66" s="294" t="s">
        <v>268</v>
      </c>
    </row>
    <row r="67" spans="2:9" ht="21.75" customHeight="1">
      <c r="B67" s="294" t="s">
        <v>1013</v>
      </c>
      <c r="D67" s="309">
        <f>((D64-(L66*2)))+L65</f>
        <v>2.15</v>
      </c>
      <c r="E67" s="294" t="s">
        <v>1012</v>
      </c>
      <c r="F67" s="295">
        <v>1</v>
      </c>
      <c r="G67" s="294" t="s">
        <v>1014</v>
      </c>
      <c r="H67" s="298">
        <f>ROUNDUP((D64/H66),0)</f>
        <v>16</v>
      </c>
      <c r="I67" s="294" t="s">
        <v>988</v>
      </c>
    </row>
    <row r="68" spans="2:9" ht="21.75" customHeight="1">
      <c r="B68" s="294" t="s">
        <v>1016</v>
      </c>
      <c r="D68" s="309">
        <f>((E64-(L66*2)))+L65</f>
        <v>1.65</v>
      </c>
      <c r="E68" s="294" t="s">
        <v>1012</v>
      </c>
      <c r="F68" s="295">
        <v>1</v>
      </c>
      <c r="G68" s="294" t="s">
        <v>1014</v>
      </c>
      <c r="H68" s="298">
        <f>ROUNDUP((E64/H66),0)</f>
        <v>12</v>
      </c>
      <c r="I68" s="294" t="s">
        <v>988</v>
      </c>
    </row>
    <row r="69" spans="2:8" ht="21.75" customHeight="1">
      <c r="B69" s="294" t="s">
        <v>1015</v>
      </c>
      <c r="D69" s="312">
        <f>(D67*H68)+(D68*H67)</f>
        <v>52.199999999999996</v>
      </c>
      <c r="E69" s="294" t="s">
        <v>268</v>
      </c>
      <c r="F69" s="308" t="s">
        <v>1003</v>
      </c>
      <c r="H69" s="298"/>
    </row>
    <row r="70" spans="4:8" ht="21.75" customHeight="1">
      <c r="D70" s="309"/>
      <c r="F70" s="295"/>
      <c r="H70" s="298"/>
    </row>
    <row r="71" spans="2:9" ht="21.75" customHeight="1">
      <c r="B71" s="294" t="s">
        <v>1041</v>
      </c>
      <c r="E71" s="294" t="s">
        <v>1011</v>
      </c>
      <c r="F71" s="311">
        <v>9</v>
      </c>
      <c r="G71" s="294" t="s">
        <v>992</v>
      </c>
      <c r="H71" s="301">
        <v>0.17</v>
      </c>
      <c r="I71" s="294" t="s">
        <v>996</v>
      </c>
    </row>
    <row r="72" spans="2:9" ht="21.75" customHeight="1">
      <c r="B72" s="294" t="s">
        <v>1013</v>
      </c>
      <c r="D72" s="309">
        <f>((D64-(L66*2)))+L65</f>
        <v>2.15</v>
      </c>
      <c r="E72" s="294" t="s">
        <v>1012</v>
      </c>
      <c r="F72" s="295">
        <v>1</v>
      </c>
      <c r="G72" s="294" t="s">
        <v>1014</v>
      </c>
      <c r="H72" s="298">
        <f>ROUNDUP((D64/H71),0)</f>
        <v>12</v>
      </c>
      <c r="I72" s="294" t="s">
        <v>988</v>
      </c>
    </row>
    <row r="73" spans="2:9" ht="21.75" customHeight="1">
      <c r="B73" s="294" t="s">
        <v>1016</v>
      </c>
      <c r="D73" s="309">
        <f>((D64-(L66*2)))+L65</f>
        <v>2.15</v>
      </c>
      <c r="E73" s="294" t="s">
        <v>1012</v>
      </c>
      <c r="F73" s="295">
        <v>1</v>
      </c>
      <c r="G73" s="294" t="s">
        <v>1014</v>
      </c>
      <c r="H73" s="298">
        <f>ROUNDUP((E64/H71),0)</f>
        <v>9</v>
      </c>
      <c r="I73" s="294" t="s">
        <v>988</v>
      </c>
    </row>
    <row r="74" spans="2:8" ht="21.75" customHeight="1">
      <c r="B74" s="294" t="s">
        <v>1015</v>
      </c>
      <c r="D74" s="312">
        <f>(D72*H73)+(D73*H72)</f>
        <v>45.14999999999999</v>
      </c>
      <c r="E74" s="294" t="s">
        <v>268</v>
      </c>
      <c r="F74" s="308" t="s">
        <v>1003</v>
      </c>
      <c r="H74" s="298"/>
    </row>
    <row r="77" ht="21.75" customHeight="1">
      <c r="B77" s="561" t="s">
        <v>1021</v>
      </c>
    </row>
    <row r="78" spans="2:7" ht="21.75" customHeight="1">
      <c r="B78" s="562"/>
      <c r="D78" s="295" t="s">
        <v>501</v>
      </c>
      <c r="E78" s="295" t="s">
        <v>500</v>
      </c>
      <c r="F78" s="295" t="s">
        <v>1010</v>
      </c>
      <c r="G78" s="295" t="s">
        <v>1027</v>
      </c>
    </row>
    <row r="79" spans="3:8" ht="21.75" customHeight="1">
      <c r="C79" s="294" t="s">
        <v>1009</v>
      </c>
      <c r="D79" s="298">
        <v>1.5</v>
      </c>
      <c r="E79" s="298">
        <v>1</v>
      </c>
      <c r="F79" s="298">
        <v>0.1</v>
      </c>
      <c r="G79" s="312">
        <f>D79*E79*F79</f>
        <v>0.15000000000000002</v>
      </c>
      <c r="H79" s="294" t="s">
        <v>16</v>
      </c>
    </row>
    <row r="80" spans="10:13" ht="21.75" customHeight="1">
      <c r="J80" s="294" t="s">
        <v>1001</v>
      </c>
      <c r="L80" s="303">
        <v>0.2</v>
      </c>
      <c r="M80" s="294" t="s">
        <v>268</v>
      </c>
    </row>
    <row r="81" spans="2:13" ht="21.75" customHeight="1">
      <c r="B81" s="294" t="s">
        <v>1040</v>
      </c>
      <c r="E81" s="294" t="s">
        <v>1011</v>
      </c>
      <c r="F81" s="311">
        <v>9</v>
      </c>
      <c r="G81" s="294" t="s">
        <v>992</v>
      </c>
      <c r="H81" s="301">
        <v>0.125</v>
      </c>
      <c r="I81" s="294" t="s">
        <v>996</v>
      </c>
      <c r="J81" s="298" t="s">
        <v>1000</v>
      </c>
      <c r="K81" s="299"/>
      <c r="L81" s="306">
        <v>0.025</v>
      </c>
      <c r="M81" s="294" t="s">
        <v>268</v>
      </c>
    </row>
    <row r="82" spans="2:9" ht="21.75" customHeight="1">
      <c r="B82" s="294" t="s">
        <v>1013</v>
      </c>
      <c r="D82" s="309">
        <f>((D79-(L81*2)))+L80</f>
        <v>1.65</v>
      </c>
      <c r="E82" s="294" t="s">
        <v>1012</v>
      </c>
      <c r="F82" s="295">
        <v>1</v>
      </c>
      <c r="G82" s="294" t="s">
        <v>1014</v>
      </c>
      <c r="H82" s="298">
        <f>ROUNDUP((D79/H81),0)</f>
        <v>12</v>
      </c>
      <c r="I82" s="294" t="s">
        <v>988</v>
      </c>
    </row>
    <row r="83" spans="2:9" ht="21.75" customHeight="1">
      <c r="B83" s="294" t="s">
        <v>1016</v>
      </c>
      <c r="D83" s="309">
        <f>((E79-(L81*2)))+L80</f>
        <v>1.15</v>
      </c>
      <c r="E83" s="294" t="s">
        <v>1012</v>
      </c>
      <c r="F83" s="295">
        <v>1</v>
      </c>
      <c r="G83" s="294" t="s">
        <v>1014</v>
      </c>
      <c r="H83" s="298">
        <f>ROUNDUP((E79/H81),0)</f>
        <v>8</v>
      </c>
      <c r="I83" s="294" t="s">
        <v>988</v>
      </c>
    </row>
    <row r="84" spans="2:8" ht="21.75" customHeight="1">
      <c r="B84" s="294" t="s">
        <v>1015</v>
      </c>
      <c r="D84" s="312">
        <f>(D82*H83)+(D83*H82)</f>
        <v>27</v>
      </c>
      <c r="E84" s="294" t="s">
        <v>268</v>
      </c>
      <c r="F84" s="308" t="s">
        <v>1003</v>
      </c>
      <c r="H84" s="298"/>
    </row>
    <row r="85" spans="4:8" ht="21.75" customHeight="1">
      <c r="D85" s="309"/>
      <c r="F85" s="295"/>
      <c r="H85" s="298"/>
    </row>
    <row r="86" spans="2:9" ht="21.75" customHeight="1">
      <c r="B86" s="294" t="s">
        <v>1041</v>
      </c>
      <c r="E86" s="294" t="s">
        <v>1011</v>
      </c>
      <c r="F86" s="311">
        <v>9</v>
      </c>
      <c r="G86" s="294" t="s">
        <v>992</v>
      </c>
      <c r="H86" s="301">
        <v>0.17</v>
      </c>
      <c r="I86" s="294" t="s">
        <v>996</v>
      </c>
    </row>
    <row r="87" spans="2:9" ht="21.75" customHeight="1">
      <c r="B87" s="294" t="s">
        <v>1013</v>
      </c>
      <c r="D87" s="309">
        <f>((D79-(L81*2)))+L80</f>
        <v>1.65</v>
      </c>
      <c r="E87" s="294" t="s">
        <v>1012</v>
      </c>
      <c r="F87" s="295">
        <v>1</v>
      </c>
      <c r="G87" s="294" t="s">
        <v>1014</v>
      </c>
      <c r="H87" s="298">
        <f>ROUNDUP((D79/H86),0)</f>
        <v>9</v>
      </c>
      <c r="I87" s="294" t="s">
        <v>988</v>
      </c>
    </row>
    <row r="88" spans="2:9" ht="21.75" customHeight="1">
      <c r="B88" s="294" t="s">
        <v>1016</v>
      </c>
      <c r="D88" s="309">
        <f>((D79-(L81*2)))+L80</f>
        <v>1.65</v>
      </c>
      <c r="E88" s="294" t="s">
        <v>1012</v>
      </c>
      <c r="F88" s="295">
        <v>1</v>
      </c>
      <c r="G88" s="294" t="s">
        <v>1014</v>
      </c>
      <c r="H88" s="298">
        <f>ROUNDUP((E79/H86),0)</f>
        <v>6</v>
      </c>
      <c r="I88" s="294" t="s">
        <v>988</v>
      </c>
    </row>
    <row r="89" spans="2:8" ht="21.75" customHeight="1">
      <c r="B89" s="294" t="s">
        <v>1015</v>
      </c>
      <c r="D89" s="312">
        <f>(D87*H88)+(D88*H87)</f>
        <v>24.75</v>
      </c>
      <c r="E89" s="294" t="s">
        <v>268</v>
      </c>
      <c r="F89" s="308" t="s">
        <v>1003</v>
      </c>
      <c r="H89" s="298"/>
    </row>
    <row r="92" ht="21.75" customHeight="1">
      <c r="B92" s="561" t="s">
        <v>1022</v>
      </c>
    </row>
    <row r="93" spans="2:7" ht="21.75" customHeight="1">
      <c r="B93" s="562"/>
      <c r="D93" s="295" t="s">
        <v>501</v>
      </c>
      <c r="E93" s="295" t="s">
        <v>500</v>
      </c>
      <c r="F93" s="295" t="s">
        <v>1010</v>
      </c>
      <c r="G93" s="295" t="s">
        <v>1027</v>
      </c>
    </row>
    <row r="94" spans="3:8" ht="21.75" customHeight="1">
      <c r="C94" s="294" t="s">
        <v>1009</v>
      </c>
      <c r="D94" s="298">
        <v>2</v>
      </c>
      <c r="E94" s="298">
        <v>1.5</v>
      </c>
      <c r="F94" s="298">
        <v>0.1</v>
      </c>
      <c r="G94" s="312">
        <f>D94*E94*F94</f>
        <v>0.30000000000000004</v>
      </c>
      <c r="H94" s="294" t="s">
        <v>16</v>
      </c>
    </row>
    <row r="95" spans="10:13" ht="21.75" customHeight="1">
      <c r="J95" s="294" t="s">
        <v>1001</v>
      </c>
      <c r="L95" s="303">
        <v>0.2</v>
      </c>
      <c r="M95" s="294" t="s">
        <v>268</v>
      </c>
    </row>
    <row r="96" spans="2:13" ht="21.75" customHeight="1">
      <c r="B96" s="294" t="s">
        <v>1040</v>
      </c>
      <c r="E96" s="294" t="s">
        <v>1011</v>
      </c>
      <c r="F96" s="311">
        <v>9</v>
      </c>
      <c r="G96" s="294" t="s">
        <v>992</v>
      </c>
      <c r="H96" s="301">
        <v>0.125</v>
      </c>
      <c r="I96" s="294" t="s">
        <v>996</v>
      </c>
      <c r="J96" s="298" t="s">
        <v>1000</v>
      </c>
      <c r="K96" s="299"/>
      <c r="L96" s="306">
        <v>0.025</v>
      </c>
      <c r="M96" s="294" t="s">
        <v>268</v>
      </c>
    </row>
    <row r="97" spans="2:9" ht="21.75" customHeight="1">
      <c r="B97" s="294" t="s">
        <v>1013</v>
      </c>
      <c r="D97" s="309">
        <f>((D94-(L96*2)))+L95</f>
        <v>2.15</v>
      </c>
      <c r="E97" s="294" t="s">
        <v>1012</v>
      </c>
      <c r="F97" s="295">
        <v>1</v>
      </c>
      <c r="G97" s="294" t="s">
        <v>1014</v>
      </c>
      <c r="H97" s="298">
        <f>ROUNDUP((D94/H96),0)</f>
        <v>16</v>
      </c>
      <c r="I97" s="294" t="s">
        <v>988</v>
      </c>
    </row>
    <row r="98" spans="2:9" ht="21.75" customHeight="1">
      <c r="B98" s="294" t="s">
        <v>1016</v>
      </c>
      <c r="D98" s="309">
        <f>((E94-(L96*2)))+L95</f>
        <v>1.65</v>
      </c>
      <c r="E98" s="294" t="s">
        <v>1012</v>
      </c>
      <c r="F98" s="295">
        <v>1</v>
      </c>
      <c r="G98" s="294" t="s">
        <v>1014</v>
      </c>
      <c r="H98" s="298">
        <f>ROUNDUP((E94/H96),0)</f>
        <v>12</v>
      </c>
      <c r="I98" s="294" t="s">
        <v>988</v>
      </c>
    </row>
    <row r="99" spans="2:8" ht="21.75" customHeight="1">
      <c r="B99" s="294" t="s">
        <v>1015</v>
      </c>
      <c r="D99" s="312">
        <f>(D97*H98)+(D98*H97)</f>
        <v>52.199999999999996</v>
      </c>
      <c r="E99" s="294" t="s">
        <v>268</v>
      </c>
      <c r="F99" s="308" t="s">
        <v>1003</v>
      </c>
      <c r="H99" s="298"/>
    </row>
    <row r="100" spans="4:8" ht="21.75" customHeight="1">
      <c r="D100" s="309"/>
      <c r="F100" s="295"/>
      <c r="H100" s="298"/>
    </row>
    <row r="101" spans="2:9" ht="21.75" customHeight="1">
      <c r="B101" s="294" t="s">
        <v>1041</v>
      </c>
      <c r="E101" s="294" t="s">
        <v>1011</v>
      </c>
      <c r="F101" s="311">
        <v>9</v>
      </c>
      <c r="G101" s="294" t="s">
        <v>992</v>
      </c>
      <c r="H101" s="301">
        <v>0.17</v>
      </c>
      <c r="I101" s="294" t="s">
        <v>996</v>
      </c>
    </row>
    <row r="102" spans="2:9" ht="21.75" customHeight="1">
      <c r="B102" s="294" t="s">
        <v>1013</v>
      </c>
      <c r="D102" s="309">
        <f>((D94-(L96*2)))+L95</f>
        <v>2.15</v>
      </c>
      <c r="E102" s="294" t="s">
        <v>1012</v>
      </c>
      <c r="F102" s="295">
        <v>1</v>
      </c>
      <c r="G102" s="294" t="s">
        <v>1014</v>
      </c>
      <c r="H102" s="298">
        <f>ROUNDUP((D94/H101),0)</f>
        <v>12</v>
      </c>
      <c r="I102" s="294" t="s">
        <v>988</v>
      </c>
    </row>
    <row r="103" spans="2:9" ht="21.75" customHeight="1">
      <c r="B103" s="294" t="s">
        <v>1016</v>
      </c>
      <c r="D103" s="309">
        <f>((D94-(L96*2)))+L95</f>
        <v>2.15</v>
      </c>
      <c r="E103" s="294" t="s">
        <v>1012</v>
      </c>
      <c r="F103" s="295">
        <v>1</v>
      </c>
      <c r="G103" s="294" t="s">
        <v>1014</v>
      </c>
      <c r="H103" s="298">
        <f>ROUNDUP((E94/H101),0)</f>
        <v>9</v>
      </c>
      <c r="I103" s="294" t="s">
        <v>988</v>
      </c>
    </row>
    <row r="104" spans="2:8" ht="21.75" customHeight="1">
      <c r="B104" s="294" t="s">
        <v>1015</v>
      </c>
      <c r="D104" s="312">
        <f>(D102*H103)+(D103*H102)</f>
        <v>45.14999999999999</v>
      </c>
      <c r="E104" s="294" t="s">
        <v>268</v>
      </c>
      <c r="F104" s="308" t="s">
        <v>1003</v>
      </c>
      <c r="H104" s="298"/>
    </row>
    <row r="107" ht="21.75" customHeight="1">
      <c r="B107" s="561" t="s">
        <v>1023</v>
      </c>
    </row>
    <row r="108" spans="2:7" ht="21.75" customHeight="1">
      <c r="B108" s="562"/>
      <c r="D108" s="295" t="s">
        <v>501</v>
      </c>
      <c r="E108" s="295" t="s">
        <v>500</v>
      </c>
      <c r="F108" s="295" t="s">
        <v>1010</v>
      </c>
      <c r="G108" s="295" t="s">
        <v>1027</v>
      </c>
    </row>
    <row r="109" spans="3:8" ht="21.75" customHeight="1">
      <c r="C109" s="294" t="s">
        <v>1009</v>
      </c>
      <c r="D109" s="298">
        <v>1.5</v>
      </c>
      <c r="E109" s="298">
        <v>1</v>
      </c>
      <c r="F109" s="298">
        <v>0.1</v>
      </c>
      <c r="G109" s="312">
        <f>D109*E109*F109</f>
        <v>0.15000000000000002</v>
      </c>
      <c r="H109" s="294" t="s">
        <v>16</v>
      </c>
    </row>
    <row r="110" spans="10:13" ht="21.75" customHeight="1">
      <c r="J110" s="294" t="s">
        <v>1001</v>
      </c>
      <c r="L110" s="303">
        <v>0.2</v>
      </c>
      <c r="M110" s="294" t="s">
        <v>268</v>
      </c>
    </row>
    <row r="111" spans="2:13" ht="21.75" customHeight="1">
      <c r="B111" s="294" t="s">
        <v>1040</v>
      </c>
      <c r="E111" s="294" t="s">
        <v>1011</v>
      </c>
      <c r="F111" s="311">
        <v>9</v>
      </c>
      <c r="G111" s="294" t="s">
        <v>992</v>
      </c>
      <c r="H111" s="301">
        <v>0.125</v>
      </c>
      <c r="I111" s="294" t="s">
        <v>996</v>
      </c>
      <c r="J111" s="298" t="s">
        <v>1000</v>
      </c>
      <c r="K111" s="299"/>
      <c r="L111" s="306">
        <v>0.025</v>
      </c>
      <c r="M111" s="294" t="s">
        <v>268</v>
      </c>
    </row>
    <row r="112" spans="2:9" ht="21.75" customHeight="1">
      <c r="B112" s="294" t="s">
        <v>1013</v>
      </c>
      <c r="D112" s="309">
        <f>((D109-(L111*2)))+L110</f>
        <v>1.65</v>
      </c>
      <c r="E112" s="294" t="s">
        <v>1012</v>
      </c>
      <c r="F112" s="295">
        <v>1</v>
      </c>
      <c r="G112" s="294" t="s">
        <v>1014</v>
      </c>
      <c r="H112" s="298">
        <f>ROUNDUP((D109/H111),0)</f>
        <v>12</v>
      </c>
      <c r="I112" s="294" t="s">
        <v>988</v>
      </c>
    </row>
    <row r="113" spans="2:9" ht="21.75" customHeight="1">
      <c r="B113" s="294" t="s">
        <v>1016</v>
      </c>
      <c r="D113" s="309">
        <f>((E109-(L111*2)))+L110</f>
        <v>1.15</v>
      </c>
      <c r="E113" s="294" t="s">
        <v>1012</v>
      </c>
      <c r="F113" s="295">
        <v>1</v>
      </c>
      <c r="G113" s="294" t="s">
        <v>1014</v>
      </c>
      <c r="H113" s="298">
        <f>ROUNDUP((E109/H111),0)</f>
        <v>8</v>
      </c>
      <c r="I113" s="294" t="s">
        <v>988</v>
      </c>
    </row>
    <row r="114" spans="2:8" ht="21.75" customHeight="1">
      <c r="B114" s="294" t="s">
        <v>1015</v>
      </c>
      <c r="D114" s="312">
        <f>(D112*H113)+(D113*H112)</f>
        <v>27</v>
      </c>
      <c r="E114" s="294" t="s">
        <v>268</v>
      </c>
      <c r="F114" s="308" t="s">
        <v>1003</v>
      </c>
      <c r="H114" s="298"/>
    </row>
    <row r="115" spans="4:8" ht="21.75" customHeight="1">
      <c r="D115" s="309"/>
      <c r="F115" s="295"/>
      <c r="H115" s="298"/>
    </row>
    <row r="116" spans="2:9" ht="21.75" customHeight="1">
      <c r="B116" s="294" t="s">
        <v>1041</v>
      </c>
      <c r="E116" s="294" t="s">
        <v>1011</v>
      </c>
      <c r="F116" s="311">
        <v>9</v>
      </c>
      <c r="G116" s="294" t="s">
        <v>992</v>
      </c>
      <c r="H116" s="301">
        <v>0.17</v>
      </c>
      <c r="I116" s="294" t="s">
        <v>996</v>
      </c>
    </row>
    <row r="117" spans="2:9" ht="21.75" customHeight="1">
      <c r="B117" s="294" t="s">
        <v>1013</v>
      </c>
      <c r="D117" s="309">
        <f>((D109-(L111*2)))+L110</f>
        <v>1.65</v>
      </c>
      <c r="E117" s="294" t="s">
        <v>1012</v>
      </c>
      <c r="F117" s="295">
        <v>1</v>
      </c>
      <c r="G117" s="294" t="s">
        <v>1014</v>
      </c>
      <c r="H117" s="298">
        <f>ROUNDUP((D109/H116),0)</f>
        <v>9</v>
      </c>
      <c r="I117" s="294" t="s">
        <v>988</v>
      </c>
    </row>
    <row r="118" spans="2:9" ht="21.75" customHeight="1">
      <c r="B118" s="294" t="s">
        <v>1016</v>
      </c>
      <c r="D118" s="309">
        <f>((D109-(L111*2)))+L110</f>
        <v>1.65</v>
      </c>
      <c r="E118" s="294" t="s">
        <v>1012</v>
      </c>
      <c r="F118" s="295">
        <v>1</v>
      </c>
      <c r="G118" s="294" t="s">
        <v>1014</v>
      </c>
      <c r="H118" s="298">
        <f>ROUNDUP((E109/H116),0)</f>
        <v>6</v>
      </c>
      <c r="I118" s="294" t="s">
        <v>988</v>
      </c>
    </row>
    <row r="119" spans="2:8" ht="21.75" customHeight="1">
      <c r="B119" s="294" t="s">
        <v>1015</v>
      </c>
      <c r="D119" s="312">
        <f>(D117*H118)+(D118*H117)</f>
        <v>24.75</v>
      </c>
      <c r="E119" s="294" t="s">
        <v>268</v>
      </c>
      <c r="F119" s="308" t="s">
        <v>1003</v>
      </c>
      <c r="H119" s="298"/>
    </row>
    <row r="122" ht="21.75" customHeight="1">
      <c r="B122" s="561" t="s">
        <v>1024</v>
      </c>
    </row>
    <row r="123" spans="2:7" ht="21.75" customHeight="1">
      <c r="B123" s="562"/>
      <c r="C123" s="308" t="s">
        <v>1026</v>
      </c>
      <c r="D123" s="295" t="s">
        <v>501</v>
      </c>
      <c r="E123" s="295" t="s">
        <v>500</v>
      </c>
      <c r="F123" s="295" t="s">
        <v>1010</v>
      </c>
      <c r="G123" s="295" t="s">
        <v>1027</v>
      </c>
    </row>
    <row r="124" spans="3:8" ht="21.75" customHeight="1">
      <c r="C124" s="294" t="s">
        <v>1009</v>
      </c>
      <c r="D124" s="298">
        <v>2.1</v>
      </c>
      <c r="E124" s="298">
        <v>1</v>
      </c>
      <c r="F124" s="298">
        <v>0.15</v>
      </c>
      <c r="G124" s="312">
        <f>D124*E124*F124</f>
        <v>0.315</v>
      </c>
      <c r="H124" s="294" t="s">
        <v>16</v>
      </c>
    </row>
    <row r="125" spans="10:13" ht="21.75" customHeight="1">
      <c r="J125" s="294" t="s">
        <v>1001</v>
      </c>
      <c r="L125" s="303">
        <v>0.2</v>
      </c>
      <c r="M125" s="294" t="s">
        <v>268</v>
      </c>
    </row>
    <row r="126" spans="2:13" ht="21.75" customHeight="1">
      <c r="B126" s="294" t="s">
        <v>1040</v>
      </c>
      <c r="E126" s="294" t="s">
        <v>1011</v>
      </c>
      <c r="F126" s="311">
        <v>9</v>
      </c>
      <c r="G126" s="294" t="s">
        <v>992</v>
      </c>
      <c r="H126" s="301">
        <v>0.125</v>
      </c>
      <c r="I126" s="294" t="s">
        <v>996</v>
      </c>
      <c r="J126" s="298" t="s">
        <v>1000</v>
      </c>
      <c r="K126" s="299"/>
      <c r="L126" s="306">
        <v>0.025</v>
      </c>
      <c r="M126" s="294" t="s">
        <v>268</v>
      </c>
    </row>
    <row r="127" spans="2:9" ht="21.75" customHeight="1">
      <c r="B127" s="294" t="s">
        <v>1013</v>
      </c>
      <c r="D127" s="309">
        <f>((D124-(L126*2)))+L125</f>
        <v>2.2500000000000004</v>
      </c>
      <c r="E127" s="294" t="s">
        <v>1012</v>
      </c>
      <c r="F127" s="295">
        <v>1</v>
      </c>
      <c r="G127" s="294" t="s">
        <v>1014</v>
      </c>
      <c r="H127" s="298">
        <f>ROUNDUP((D124/H126),0)</f>
        <v>17</v>
      </c>
      <c r="I127" s="294" t="s">
        <v>988</v>
      </c>
    </row>
    <row r="128" spans="2:9" ht="21.75" customHeight="1">
      <c r="B128" s="294" t="s">
        <v>1016</v>
      </c>
      <c r="D128" s="309">
        <f>((E124-(L126*2)))+L125</f>
        <v>1.15</v>
      </c>
      <c r="E128" s="294" t="s">
        <v>1012</v>
      </c>
      <c r="F128" s="295">
        <v>1</v>
      </c>
      <c r="G128" s="294" t="s">
        <v>1014</v>
      </c>
      <c r="H128" s="298">
        <f>ROUNDUP((E124/H126),0)</f>
        <v>8</v>
      </c>
      <c r="I128" s="294" t="s">
        <v>988</v>
      </c>
    </row>
    <row r="129" spans="2:8" ht="21.75" customHeight="1">
      <c r="B129" s="294" t="s">
        <v>1015</v>
      </c>
      <c r="D129" s="312">
        <f>(D127*H128)+(D128*H127)</f>
        <v>37.55</v>
      </c>
      <c r="E129" s="294" t="s">
        <v>268</v>
      </c>
      <c r="F129" s="308" t="s">
        <v>1003</v>
      </c>
      <c r="H129" s="298"/>
    </row>
    <row r="130" spans="4:8" ht="21.75" customHeight="1">
      <c r="D130" s="309"/>
      <c r="F130" s="295"/>
      <c r="H130" s="298"/>
    </row>
    <row r="131" spans="2:9" ht="21.75" customHeight="1">
      <c r="B131" s="294" t="s">
        <v>1041</v>
      </c>
      <c r="E131" s="294" t="s">
        <v>1011</v>
      </c>
      <c r="F131" s="311">
        <v>9</v>
      </c>
      <c r="G131" s="294" t="s">
        <v>992</v>
      </c>
      <c r="H131" s="301">
        <v>0.17</v>
      </c>
      <c r="I131" s="294" t="s">
        <v>996</v>
      </c>
    </row>
    <row r="132" spans="2:9" ht="21.75" customHeight="1">
      <c r="B132" s="294" t="s">
        <v>1013</v>
      </c>
      <c r="D132" s="309">
        <f>((D124-(L126*2)))+L125</f>
        <v>2.2500000000000004</v>
      </c>
      <c r="E132" s="294" t="s">
        <v>1012</v>
      </c>
      <c r="F132" s="295">
        <v>1</v>
      </c>
      <c r="G132" s="294" t="s">
        <v>1014</v>
      </c>
      <c r="H132" s="298">
        <f>ROUNDUP((D124/H131),0)</f>
        <v>13</v>
      </c>
      <c r="I132" s="294" t="s">
        <v>988</v>
      </c>
    </row>
    <row r="133" spans="2:9" ht="21.75" customHeight="1">
      <c r="B133" s="294" t="s">
        <v>1016</v>
      </c>
      <c r="D133" s="309">
        <f>((D124-(L126*2)))+L125</f>
        <v>2.2500000000000004</v>
      </c>
      <c r="E133" s="294" t="s">
        <v>1012</v>
      </c>
      <c r="F133" s="295">
        <v>1</v>
      </c>
      <c r="G133" s="294" t="s">
        <v>1014</v>
      </c>
      <c r="H133" s="298">
        <f>ROUNDUP((E124/H131),0)</f>
        <v>6</v>
      </c>
      <c r="I133" s="294" t="s">
        <v>988</v>
      </c>
    </row>
    <row r="134" spans="2:8" ht="21.75" customHeight="1">
      <c r="B134" s="294" t="s">
        <v>1015</v>
      </c>
      <c r="D134" s="312">
        <f>(D132*H133)+(D133*H132)</f>
        <v>42.750000000000014</v>
      </c>
      <c r="E134" s="294" t="s">
        <v>268</v>
      </c>
      <c r="F134" s="308" t="s">
        <v>1003</v>
      </c>
      <c r="H134" s="298"/>
    </row>
    <row r="137" ht="21.75" customHeight="1">
      <c r="B137" s="561" t="s">
        <v>1025</v>
      </c>
    </row>
    <row r="138" spans="2:7" ht="21.75" customHeight="1">
      <c r="B138" s="562"/>
      <c r="C138" s="308" t="s">
        <v>1026</v>
      </c>
      <c r="D138" s="295" t="s">
        <v>501</v>
      </c>
      <c r="E138" s="295" t="s">
        <v>500</v>
      </c>
      <c r="F138" s="295" t="s">
        <v>1010</v>
      </c>
      <c r="G138" s="295" t="s">
        <v>1027</v>
      </c>
    </row>
    <row r="139" spans="3:8" ht="21.75" customHeight="1">
      <c r="C139" s="294" t="s">
        <v>1009</v>
      </c>
      <c r="D139" s="298">
        <v>4</v>
      </c>
      <c r="E139" s="298">
        <v>1.5</v>
      </c>
      <c r="F139" s="298">
        <v>0.15</v>
      </c>
      <c r="G139" s="312">
        <f>D139*E139*F139</f>
        <v>0.8999999999999999</v>
      </c>
      <c r="H139" s="294" t="s">
        <v>16</v>
      </c>
    </row>
    <row r="140" spans="10:13" ht="21.75" customHeight="1">
      <c r="J140" s="294" t="s">
        <v>1001</v>
      </c>
      <c r="L140" s="303">
        <v>0.2</v>
      </c>
      <c r="M140" s="294" t="s">
        <v>268</v>
      </c>
    </row>
    <row r="141" spans="2:13" ht="21.75" customHeight="1">
      <c r="B141" s="294" t="s">
        <v>1040</v>
      </c>
      <c r="E141" s="294" t="s">
        <v>1011</v>
      </c>
      <c r="F141" s="311">
        <v>9</v>
      </c>
      <c r="G141" s="294" t="s">
        <v>992</v>
      </c>
      <c r="H141" s="301">
        <v>0.125</v>
      </c>
      <c r="I141" s="294" t="s">
        <v>996</v>
      </c>
      <c r="J141" s="298" t="s">
        <v>1000</v>
      </c>
      <c r="K141" s="299"/>
      <c r="L141" s="306">
        <v>0.025</v>
      </c>
      <c r="M141" s="294" t="s">
        <v>268</v>
      </c>
    </row>
    <row r="142" spans="2:9" ht="21.75" customHeight="1">
      <c r="B142" s="294" t="s">
        <v>1013</v>
      </c>
      <c r="D142" s="309">
        <f>((D139-(L141*2)))+L140</f>
        <v>4.15</v>
      </c>
      <c r="E142" s="294" t="s">
        <v>1012</v>
      </c>
      <c r="F142" s="295">
        <v>1</v>
      </c>
      <c r="G142" s="294" t="s">
        <v>1014</v>
      </c>
      <c r="H142" s="298">
        <f>ROUNDUP((D139/H141),0)</f>
        <v>32</v>
      </c>
      <c r="I142" s="294" t="s">
        <v>988</v>
      </c>
    </row>
    <row r="143" spans="2:9" ht="21.75" customHeight="1">
      <c r="B143" s="294" t="s">
        <v>1016</v>
      </c>
      <c r="D143" s="309">
        <f>((E139-(L141*2)))+L140</f>
        <v>1.65</v>
      </c>
      <c r="E143" s="294" t="s">
        <v>1012</v>
      </c>
      <c r="F143" s="295">
        <v>1</v>
      </c>
      <c r="G143" s="294" t="s">
        <v>1014</v>
      </c>
      <c r="H143" s="298">
        <f>ROUNDUP((E139/H141),0)</f>
        <v>12</v>
      </c>
      <c r="I143" s="294" t="s">
        <v>988</v>
      </c>
    </row>
    <row r="144" spans="2:8" ht="21.75" customHeight="1">
      <c r="B144" s="294" t="s">
        <v>1015</v>
      </c>
      <c r="D144" s="312">
        <f>(D142*H143)+(D143*H142)</f>
        <v>102.6</v>
      </c>
      <c r="E144" s="294" t="s">
        <v>268</v>
      </c>
      <c r="F144" s="308" t="s">
        <v>1003</v>
      </c>
      <c r="H144" s="298"/>
    </row>
    <row r="145" spans="4:8" ht="21.75" customHeight="1">
      <c r="D145" s="309"/>
      <c r="F145" s="295"/>
      <c r="H145" s="298"/>
    </row>
    <row r="146" spans="2:9" ht="21.75" customHeight="1">
      <c r="B146" s="294" t="s">
        <v>1041</v>
      </c>
      <c r="E146" s="294" t="s">
        <v>1011</v>
      </c>
      <c r="F146" s="311">
        <v>9</v>
      </c>
      <c r="G146" s="294" t="s">
        <v>992</v>
      </c>
      <c r="H146" s="301">
        <v>0.17</v>
      </c>
      <c r="I146" s="294" t="s">
        <v>996</v>
      </c>
    </row>
    <row r="147" spans="2:9" ht="21.75" customHeight="1">
      <c r="B147" s="294" t="s">
        <v>1013</v>
      </c>
      <c r="D147" s="309">
        <f>((D139-(L141*2)))+L140</f>
        <v>4.15</v>
      </c>
      <c r="E147" s="294" t="s">
        <v>1012</v>
      </c>
      <c r="F147" s="295">
        <v>1</v>
      </c>
      <c r="G147" s="294" t="s">
        <v>1014</v>
      </c>
      <c r="H147" s="298">
        <f>ROUNDUP((D139/H146),0)</f>
        <v>24</v>
      </c>
      <c r="I147" s="294" t="s">
        <v>988</v>
      </c>
    </row>
    <row r="148" spans="2:9" ht="21.75" customHeight="1">
      <c r="B148" s="294" t="s">
        <v>1016</v>
      </c>
      <c r="D148" s="309">
        <f>((D139-(L141*2)))+L140</f>
        <v>4.15</v>
      </c>
      <c r="E148" s="294" t="s">
        <v>1012</v>
      </c>
      <c r="F148" s="295">
        <v>1</v>
      </c>
      <c r="G148" s="294" t="s">
        <v>1014</v>
      </c>
      <c r="H148" s="298">
        <f>ROUNDUP((E139/H146),0)</f>
        <v>9</v>
      </c>
      <c r="I148" s="294" t="s">
        <v>988</v>
      </c>
    </row>
    <row r="149" spans="2:8" ht="21.75" customHeight="1">
      <c r="B149" s="294" t="s">
        <v>1015</v>
      </c>
      <c r="D149" s="312">
        <f>(D147*H148)+(D148*H147)</f>
        <v>136.95000000000002</v>
      </c>
      <c r="E149" s="294" t="s">
        <v>268</v>
      </c>
      <c r="F149" s="308" t="s">
        <v>1003</v>
      </c>
      <c r="H149" s="298"/>
    </row>
    <row r="152" ht="21.75" customHeight="1">
      <c r="B152" s="561" t="s">
        <v>1042</v>
      </c>
    </row>
    <row r="153" spans="2:7" ht="21.75" customHeight="1">
      <c r="B153" s="562"/>
      <c r="C153" s="308" t="s">
        <v>1043</v>
      </c>
      <c r="D153" s="295" t="s">
        <v>501</v>
      </c>
      <c r="E153" s="295" t="s">
        <v>500</v>
      </c>
      <c r="F153" s="295" t="s">
        <v>1010</v>
      </c>
      <c r="G153" s="295" t="s">
        <v>1027</v>
      </c>
    </row>
    <row r="154" spans="3:8" ht="21.75" customHeight="1">
      <c r="C154" s="294" t="s">
        <v>1044</v>
      </c>
      <c r="D154" s="298">
        <v>2</v>
      </c>
      <c r="E154" s="298">
        <v>2</v>
      </c>
      <c r="F154" s="298">
        <v>0.05</v>
      </c>
      <c r="G154" s="312">
        <f>D154*E154*F154</f>
        <v>0.2</v>
      </c>
      <c r="H154" s="294" t="s">
        <v>16</v>
      </c>
    </row>
    <row r="155" spans="3:6" ht="21.75" customHeight="1">
      <c r="C155" s="294" t="s">
        <v>1045</v>
      </c>
      <c r="E155" s="304">
        <f>D154*E154</f>
        <v>4</v>
      </c>
      <c r="F155" s="294" t="s">
        <v>23</v>
      </c>
    </row>
    <row r="158" ht="21.75" customHeight="1">
      <c r="B158" s="561" t="s">
        <v>1046</v>
      </c>
    </row>
    <row r="159" spans="2:7" ht="21.75" customHeight="1">
      <c r="B159" s="562"/>
      <c r="C159" s="308" t="s">
        <v>1043</v>
      </c>
      <c r="D159" s="295" t="s">
        <v>501</v>
      </c>
      <c r="E159" s="295" t="s">
        <v>500</v>
      </c>
      <c r="F159" s="295" t="s">
        <v>1010</v>
      </c>
      <c r="G159" s="295" t="s">
        <v>1027</v>
      </c>
    </row>
    <row r="160" spans="3:8" ht="21.75" customHeight="1">
      <c r="C160" s="294" t="s">
        <v>1044</v>
      </c>
      <c r="D160" s="298">
        <v>2</v>
      </c>
      <c r="E160" s="298">
        <v>2</v>
      </c>
      <c r="F160" s="298">
        <v>0.05</v>
      </c>
      <c r="G160" s="312">
        <f>D160*E160*F160</f>
        <v>0.2</v>
      </c>
      <c r="H160" s="294" t="s">
        <v>16</v>
      </c>
    </row>
    <row r="161" spans="3:6" ht="21.75" customHeight="1">
      <c r="C161" s="294" t="s">
        <v>1045</v>
      </c>
      <c r="E161" s="304">
        <f>D160*E160</f>
        <v>4</v>
      </c>
      <c r="F161" s="294" t="s">
        <v>23</v>
      </c>
    </row>
    <row r="164" ht="21.75" customHeight="1">
      <c r="B164" s="561" t="s">
        <v>1047</v>
      </c>
    </row>
    <row r="165" spans="2:7" ht="21.75" customHeight="1">
      <c r="B165" s="562"/>
      <c r="C165" s="308" t="s">
        <v>1043</v>
      </c>
      <c r="D165" s="295" t="s">
        <v>501</v>
      </c>
      <c r="E165" s="295" t="s">
        <v>500</v>
      </c>
      <c r="F165" s="295" t="s">
        <v>1010</v>
      </c>
      <c r="G165" s="295" t="s">
        <v>1027</v>
      </c>
    </row>
    <row r="166" spans="3:8" ht="21.75" customHeight="1">
      <c r="C166" s="294" t="s">
        <v>1044</v>
      </c>
      <c r="D166" s="298">
        <v>4</v>
      </c>
      <c r="E166" s="298">
        <v>2</v>
      </c>
      <c r="F166" s="298">
        <v>0.05</v>
      </c>
      <c r="G166" s="312">
        <f>D166*E166*F166</f>
        <v>0.4</v>
      </c>
      <c r="H166" s="294" t="s">
        <v>16</v>
      </c>
    </row>
    <row r="167" spans="3:6" ht="21.75" customHeight="1">
      <c r="C167" s="294" t="s">
        <v>1045</v>
      </c>
      <c r="E167" s="304">
        <f>D166*E166</f>
        <v>8</v>
      </c>
      <c r="F167" s="294" t="s">
        <v>23</v>
      </c>
    </row>
    <row r="170" ht="21.75" customHeight="1">
      <c r="B170" s="561" t="s">
        <v>1048</v>
      </c>
    </row>
    <row r="171" spans="2:7" ht="21.75" customHeight="1">
      <c r="B171" s="562"/>
      <c r="C171" s="308" t="s">
        <v>1043</v>
      </c>
      <c r="D171" s="295" t="s">
        <v>501</v>
      </c>
      <c r="E171" s="295" t="s">
        <v>500</v>
      </c>
      <c r="F171" s="295" t="s">
        <v>1010</v>
      </c>
      <c r="G171" s="295" t="s">
        <v>1027</v>
      </c>
    </row>
    <row r="172" spans="3:8" ht="21.75" customHeight="1">
      <c r="C172" s="294" t="s">
        <v>1044</v>
      </c>
      <c r="D172" s="298">
        <v>4</v>
      </c>
      <c r="E172" s="298">
        <v>2</v>
      </c>
      <c r="F172" s="298">
        <v>0.05</v>
      </c>
      <c r="G172" s="312">
        <f>D172*E172*F172</f>
        <v>0.4</v>
      </c>
      <c r="H172" s="294" t="s">
        <v>16</v>
      </c>
    </row>
    <row r="173" spans="3:6" ht="21.75" customHeight="1">
      <c r="C173" s="294" t="s">
        <v>1045</v>
      </c>
      <c r="E173" s="304">
        <f>D172*E172</f>
        <v>8</v>
      </c>
      <c r="F173" s="294" t="s">
        <v>23</v>
      </c>
    </row>
    <row r="176" ht="21.75" customHeight="1">
      <c r="B176" s="561" t="s">
        <v>1049</v>
      </c>
    </row>
    <row r="177" spans="2:7" ht="21.75" customHeight="1">
      <c r="B177" s="562"/>
      <c r="C177" s="308" t="s">
        <v>1043</v>
      </c>
      <c r="D177" s="295" t="s">
        <v>501</v>
      </c>
      <c r="E177" s="295" t="s">
        <v>500</v>
      </c>
      <c r="F177" s="295" t="s">
        <v>1010</v>
      </c>
      <c r="G177" s="295" t="s">
        <v>1027</v>
      </c>
    </row>
    <row r="178" spans="3:8" ht="21.75" customHeight="1">
      <c r="C178" s="294" t="s">
        <v>1044</v>
      </c>
      <c r="D178" s="298">
        <v>4</v>
      </c>
      <c r="E178" s="298">
        <v>2</v>
      </c>
      <c r="F178" s="298">
        <v>0.05</v>
      </c>
      <c r="G178" s="312">
        <f>D178*E178*F178</f>
        <v>0.4</v>
      </c>
      <c r="H178" s="294" t="s">
        <v>16</v>
      </c>
    </row>
    <row r="179" spans="3:6" ht="21.75" customHeight="1">
      <c r="C179" s="294" t="s">
        <v>1045</v>
      </c>
      <c r="E179" s="304">
        <f>D178*E178</f>
        <v>8</v>
      </c>
      <c r="F179" s="294" t="s">
        <v>23</v>
      </c>
    </row>
    <row r="182" spans="3:9" ht="21.75" customHeight="1">
      <c r="C182" s="294" t="s">
        <v>1006</v>
      </c>
      <c r="D182" s="310">
        <v>9</v>
      </c>
      <c r="E182" s="294" t="s">
        <v>991</v>
      </c>
      <c r="F182" s="294" t="s">
        <v>1007</v>
      </c>
      <c r="H182" s="312">
        <f>D9+D14+D24+D29+D39+D44+D54+D59+D69+D74+D84+D89+D99+D104+D114+D119+D129+D134+D144+D149</f>
        <v>2279.65</v>
      </c>
      <c r="I182" s="294" t="s">
        <v>268</v>
      </c>
    </row>
    <row r="183" spans="3:9" ht="21.75" customHeight="1">
      <c r="C183" s="315" t="s">
        <v>1050</v>
      </c>
      <c r="D183" s="310">
        <v>4</v>
      </c>
      <c r="E183" s="294" t="s">
        <v>991</v>
      </c>
      <c r="F183" s="294" t="s">
        <v>1007</v>
      </c>
      <c r="H183" s="312">
        <f>E155+E161+E167+E173+E179</f>
        <v>32</v>
      </c>
      <c r="I183" s="294" t="s">
        <v>268</v>
      </c>
    </row>
  </sheetData>
  <sheetProtection/>
  <mergeCells count="15">
    <mergeCell ref="B152:B153"/>
    <mergeCell ref="B158:B159"/>
    <mergeCell ref="B164:B165"/>
    <mergeCell ref="B170:B171"/>
    <mergeCell ref="B176:B177"/>
    <mergeCell ref="B92:B93"/>
    <mergeCell ref="B107:B108"/>
    <mergeCell ref="B122:B123"/>
    <mergeCell ref="B137:B138"/>
    <mergeCell ref="B2:B3"/>
    <mergeCell ref="B17:B18"/>
    <mergeCell ref="B32:B33"/>
    <mergeCell ref="B47:B48"/>
    <mergeCell ref="B62:B63"/>
    <mergeCell ref="B77:B7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zoomScale="90" zoomScaleNormal="90" zoomScalePageLayoutView="0" workbookViewId="0" topLeftCell="A1">
      <selection activeCell="H4" sqref="H4"/>
    </sheetView>
  </sheetViews>
  <sheetFormatPr defaultColWidth="9.140625" defaultRowHeight="15"/>
  <cols>
    <col min="1" max="7" width="9.00390625" style="294" customWidth="1"/>
    <col min="8" max="8" width="15.8515625" style="294" customWidth="1"/>
    <col min="9" max="9" width="5.421875" style="294" customWidth="1"/>
    <col min="10" max="16384" width="9.00390625" style="294" customWidth="1"/>
  </cols>
  <sheetData>
    <row r="2" ht="22.5">
      <c r="B2" s="561" t="s">
        <v>418</v>
      </c>
    </row>
    <row r="3" spans="2:13" ht="22.5">
      <c r="B3" s="562"/>
      <c r="C3" s="294" t="s">
        <v>1038</v>
      </c>
      <c r="D3" s="295" t="s">
        <v>501</v>
      </c>
      <c r="E3" s="295" t="s">
        <v>500</v>
      </c>
      <c r="F3" s="295" t="s">
        <v>1029</v>
      </c>
      <c r="G3" s="295" t="s">
        <v>9</v>
      </c>
      <c r="H3" s="295" t="s">
        <v>1027</v>
      </c>
      <c r="M3" s="294" t="s">
        <v>992</v>
      </c>
    </row>
    <row r="4" spans="3:9" ht="22.5">
      <c r="C4" s="294" t="s">
        <v>1028</v>
      </c>
      <c r="D4" s="298">
        <v>0.25</v>
      </c>
      <c r="E4" s="298">
        <v>0.25</v>
      </c>
      <c r="F4" s="303">
        <v>1.2</v>
      </c>
      <c r="G4" s="303">
        <v>23</v>
      </c>
      <c r="H4" s="312">
        <f>ROUND((D4*E4*F4*G4),2)</f>
        <v>1.73</v>
      </c>
      <c r="I4" s="294" t="s">
        <v>16</v>
      </c>
    </row>
    <row r="5" spans="2:14" ht="22.5">
      <c r="B5" s="296" t="s">
        <v>1031</v>
      </c>
      <c r="C5" s="295" t="s">
        <v>1030</v>
      </c>
      <c r="D5" s="311">
        <v>12</v>
      </c>
      <c r="E5" s="294" t="s">
        <v>991</v>
      </c>
      <c r="K5" s="294" t="s">
        <v>1001</v>
      </c>
      <c r="M5" s="303">
        <v>0.2</v>
      </c>
      <c r="N5" s="294" t="s">
        <v>268</v>
      </c>
    </row>
    <row r="6" spans="4:14" ht="22.5">
      <c r="D6" s="296" t="s">
        <v>1036</v>
      </c>
      <c r="E6" s="309">
        <f>F4</f>
        <v>1.2</v>
      </c>
      <c r="F6" s="294" t="s">
        <v>1032</v>
      </c>
      <c r="I6" s="301"/>
      <c r="K6" s="298" t="s">
        <v>1000</v>
      </c>
      <c r="L6" s="299"/>
      <c r="M6" s="306">
        <v>0.025</v>
      </c>
      <c r="N6" s="294" t="s">
        <v>268</v>
      </c>
    </row>
    <row r="7" spans="2:4" ht="22.5">
      <c r="B7" s="294" t="s">
        <v>1033</v>
      </c>
      <c r="C7" s="303">
        <v>4</v>
      </c>
      <c r="D7" s="294" t="s">
        <v>1034</v>
      </c>
    </row>
    <row r="8" spans="2:6" ht="23.25">
      <c r="B8" s="294" t="s">
        <v>1035</v>
      </c>
      <c r="E8" s="312">
        <f>E6*C7*G4</f>
        <v>110.39999999999999</v>
      </c>
      <c r="F8" s="294" t="s">
        <v>268</v>
      </c>
    </row>
    <row r="10" ht="22.5">
      <c r="A10" s="297" t="s">
        <v>1037</v>
      </c>
    </row>
    <row r="11" spans="2:6" ht="22.5">
      <c r="B11" s="294" t="s">
        <v>998</v>
      </c>
      <c r="C11" s="302">
        <v>6</v>
      </c>
      <c r="D11" s="294" t="s">
        <v>992</v>
      </c>
      <c r="E11" s="294">
        <v>0.15</v>
      </c>
      <c r="F11" s="294" t="s">
        <v>268</v>
      </c>
    </row>
    <row r="12" spans="2:5" ht="22.5">
      <c r="B12" s="297" t="s">
        <v>993</v>
      </c>
      <c r="D12" s="298">
        <f>ROUND((((((D4-(M6*2)))*2)+((E4-(M6*2)))*2)+M5),2)</f>
        <v>1</v>
      </c>
      <c r="E12" s="294" t="s">
        <v>268</v>
      </c>
    </row>
    <row r="13" spans="2:5" ht="22.5">
      <c r="B13" s="297" t="s">
        <v>994</v>
      </c>
      <c r="D13" s="298">
        <f>ROUNDUP((F4/0.15),0)</f>
        <v>8</v>
      </c>
      <c r="E13" s="294" t="s">
        <v>995</v>
      </c>
    </row>
    <row r="14" spans="2:5" ht="23.25">
      <c r="B14" s="294" t="s">
        <v>999</v>
      </c>
      <c r="D14" s="304">
        <f>ROUND((D13*D12*G4),2)</f>
        <v>184</v>
      </c>
      <c r="E14" s="294" t="s">
        <v>268</v>
      </c>
    </row>
    <row r="15" ht="22.5">
      <c r="D15" s="313"/>
    </row>
    <row r="16" ht="22.5">
      <c r="B16" s="561" t="s">
        <v>274</v>
      </c>
    </row>
    <row r="17" spans="2:13" ht="22.5">
      <c r="B17" s="562"/>
      <c r="D17" s="295" t="s">
        <v>501</v>
      </c>
      <c r="E17" s="295" t="s">
        <v>500</v>
      </c>
      <c r="F17" s="295" t="s">
        <v>1029</v>
      </c>
      <c r="G17" s="295" t="s">
        <v>9</v>
      </c>
      <c r="H17" s="295" t="s">
        <v>1027</v>
      </c>
      <c r="M17" s="294" t="s">
        <v>992</v>
      </c>
    </row>
    <row r="18" spans="3:9" ht="22.5">
      <c r="C18" s="294" t="s">
        <v>1028</v>
      </c>
      <c r="D18" s="298">
        <v>0.2</v>
      </c>
      <c r="E18" s="298">
        <v>0.2</v>
      </c>
      <c r="F18" s="303">
        <v>3</v>
      </c>
      <c r="G18" s="303">
        <v>23</v>
      </c>
      <c r="H18" s="312">
        <f>ROUND((D18*E18*F18*G18),2)</f>
        <v>2.76</v>
      </c>
      <c r="I18" s="294" t="s">
        <v>16</v>
      </c>
    </row>
    <row r="19" spans="2:14" ht="22.5">
      <c r="B19" s="296" t="s">
        <v>1031</v>
      </c>
      <c r="C19" s="295" t="s">
        <v>1030</v>
      </c>
      <c r="D19" s="311">
        <v>12</v>
      </c>
      <c r="E19" s="294" t="s">
        <v>991</v>
      </c>
      <c r="K19" s="294" t="s">
        <v>1001</v>
      </c>
      <c r="M19" s="303">
        <v>0.2</v>
      </c>
      <c r="N19" s="294" t="s">
        <v>268</v>
      </c>
    </row>
    <row r="20" spans="4:14" ht="22.5">
      <c r="D20" s="296" t="s">
        <v>1036</v>
      </c>
      <c r="E20" s="309">
        <f>F18</f>
        <v>3</v>
      </c>
      <c r="F20" s="294" t="s">
        <v>1032</v>
      </c>
      <c r="I20" s="301"/>
      <c r="K20" s="298" t="s">
        <v>1000</v>
      </c>
      <c r="L20" s="299"/>
      <c r="M20" s="306">
        <v>0.025</v>
      </c>
      <c r="N20" s="294" t="s">
        <v>268</v>
      </c>
    </row>
    <row r="21" spans="2:4" ht="22.5">
      <c r="B21" s="294" t="s">
        <v>1033</v>
      </c>
      <c r="C21" s="303">
        <v>4</v>
      </c>
      <c r="D21" s="294" t="s">
        <v>1034</v>
      </c>
    </row>
    <row r="22" spans="2:6" ht="23.25">
      <c r="B22" s="294" t="s">
        <v>1035</v>
      </c>
      <c r="E22" s="312">
        <f>E20*C21*G18</f>
        <v>276</v>
      </c>
      <c r="F22" s="294" t="s">
        <v>268</v>
      </c>
    </row>
    <row r="24" ht="22.5">
      <c r="A24" s="297" t="s">
        <v>1037</v>
      </c>
    </row>
    <row r="25" spans="2:6" ht="22.5">
      <c r="B25" s="294" t="s">
        <v>998</v>
      </c>
      <c r="C25" s="302">
        <v>6</v>
      </c>
      <c r="D25" s="294" t="s">
        <v>992</v>
      </c>
      <c r="E25" s="294">
        <v>0.15</v>
      </c>
      <c r="F25" s="294" t="s">
        <v>268</v>
      </c>
    </row>
    <row r="26" spans="2:5" ht="22.5">
      <c r="B26" s="297" t="s">
        <v>993</v>
      </c>
      <c r="D26" s="298">
        <f>ROUND((((((D18-(M20*2)))*2)+((E18-(M20*2)))*2)+M19),2)</f>
        <v>0.8</v>
      </c>
      <c r="E26" s="294" t="s">
        <v>268</v>
      </c>
    </row>
    <row r="27" spans="2:5" ht="22.5">
      <c r="B27" s="297" t="s">
        <v>994</v>
      </c>
      <c r="D27" s="298">
        <f>ROUNDUP((F18/0.15),0)</f>
        <v>20</v>
      </c>
      <c r="E27" s="294" t="s">
        <v>995</v>
      </c>
    </row>
    <row r="28" spans="2:5" ht="23.25">
      <c r="B28" s="294" t="s">
        <v>999</v>
      </c>
      <c r="D28" s="304">
        <f>ROUND((D27*D26*G18),2)</f>
        <v>368</v>
      </c>
      <c r="E28" s="294" t="s">
        <v>268</v>
      </c>
    </row>
    <row r="30" spans="8:14" ht="24">
      <c r="H30" s="294" t="s">
        <v>1006</v>
      </c>
      <c r="I30" s="302">
        <v>6</v>
      </c>
      <c r="J30" s="294" t="s">
        <v>991</v>
      </c>
      <c r="K30" s="294" t="s">
        <v>1039</v>
      </c>
      <c r="M30" s="314">
        <f>D14+D28</f>
        <v>552</v>
      </c>
      <c r="N30" s="294" t="s">
        <v>268</v>
      </c>
    </row>
  </sheetData>
  <sheetProtection/>
  <mergeCells count="2">
    <mergeCell ref="B16:B17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00390625" style="54" customWidth="1"/>
    <col min="2" max="2" width="28.00390625" style="54" customWidth="1"/>
    <col min="3" max="3" width="14.421875" style="54" customWidth="1"/>
    <col min="4" max="4" width="10.421875" style="54" customWidth="1"/>
    <col min="5" max="5" width="13.28125" style="54" customWidth="1"/>
    <col min="6" max="6" width="18.57421875" style="54" customWidth="1"/>
    <col min="7" max="16384" width="9.00390625" style="54" customWidth="1"/>
  </cols>
  <sheetData>
    <row r="1" spans="1:6" ht="23.25">
      <c r="A1" s="513" t="s">
        <v>163</v>
      </c>
      <c r="B1" s="513"/>
      <c r="C1" s="513"/>
      <c r="D1" s="513"/>
      <c r="E1" s="513"/>
      <c r="F1" s="513"/>
    </row>
    <row r="2" spans="1:6" ht="23.25">
      <c r="A2" s="514" t="s">
        <v>164</v>
      </c>
      <c r="B2" s="514"/>
      <c r="C2" s="514" t="s">
        <v>165</v>
      </c>
      <c r="D2" s="514"/>
      <c r="E2" s="514" t="s">
        <v>166</v>
      </c>
      <c r="F2" s="514"/>
    </row>
    <row r="3" spans="1:6" ht="23.25">
      <c r="A3" s="55" t="s">
        <v>167</v>
      </c>
      <c r="B3" s="56" t="s">
        <v>168</v>
      </c>
      <c r="C3" s="55"/>
      <c r="D3" s="55"/>
      <c r="E3" s="1"/>
      <c r="F3" s="1"/>
    </row>
    <row r="4" spans="1:6" ht="23.25">
      <c r="A4" s="55" t="s">
        <v>169</v>
      </c>
      <c r="B4" s="57" t="s">
        <v>166</v>
      </c>
      <c r="C4" s="55"/>
      <c r="D4" s="55"/>
      <c r="E4" s="514" t="s">
        <v>170</v>
      </c>
      <c r="F4" s="514"/>
    </row>
    <row r="5" spans="1:6" ht="23.25">
      <c r="A5" s="55" t="s">
        <v>171</v>
      </c>
      <c r="B5" s="56"/>
      <c r="C5" s="55"/>
      <c r="D5" s="55"/>
      <c r="E5" s="1"/>
      <c r="F5" s="1"/>
    </row>
    <row r="6" spans="1:6" ht="23.25">
      <c r="A6" s="55" t="s">
        <v>172</v>
      </c>
      <c r="B6" s="56"/>
      <c r="C6" s="514" t="s">
        <v>165</v>
      </c>
      <c r="D6" s="514"/>
      <c r="E6" s="514" t="s">
        <v>166</v>
      </c>
      <c r="F6" s="514"/>
    </row>
    <row r="7" spans="1:6" ht="23.25">
      <c r="A7" s="55" t="s">
        <v>173</v>
      </c>
      <c r="B7" s="56"/>
      <c r="C7" s="55"/>
      <c r="F7" s="1"/>
    </row>
    <row r="8" spans="1:6" ht="23.25">
      <c r="A8" s="55" t="s">
        <v>174</v>
      </c>
      <c r="B8" s="56"/>
      <c r="C8" s="55"/>
      <c r="D8" s="55" t="s">
        <v>9</v>
      </c>
      <c r="E8" s="1" t="s">
        <v>45</v>
      </c>
      <c r="F8" s="1"/>
    </row>
    <row r="9" spans="1:6" ht="24" thickBot="1">
      <c r="A9" s="58" t="s">
        <v>175</v>
      </c>
      <c r="B9" s="58"/>
      <c r="C9" s="58"/>
      <c r="D9" s="58"/>
      <c r="E9" s="1"/>
      <c r="F9" s="1"/>
    </row>
    <row r="10" spans="1:6" ht="23.25">
      <c r="A10" s="507" t="s">
        <v>2</v>
      </c>
      <c r="B10" s="508" t="s">
        <v>3</v>
      </c>
      <c r="C10" s="59" t="s">
        <v>176</v>
      </c>
      <c r="D10" s="508" t="s">
        <v>177</v>
      </c>
      <c r="E10" s="60" t="s">
        <v>178</v>
      </c>
      <c r="F10" s="509" t="s">
        <v>8</v>
      </c>
    </row>
    <row r="11" spans="1:6" ht="24" thickBot="1">
      <c r="A11" s="502"/>
      <c r="B11" s="504"/>
      <c r="C11" s="61" t="s">
        <v>179</v>
      </c>
      <c r="D11" s="504"/>
      <c r="E11" s="61" t="s">
        <v>179</v>
      </c>
      <c r="F11" s="506"/>
    </row>
    <row r="12" spans="1:6" ht="23.25">
      <c r="A12" s="62" t="s">
        <v>180</v>
      </c>
      <c r="B12" s="18" t="s">
        <v>14</v>
      </c>
      <c r="C12" s="15">
        <f>'บัญชีแสดงปริมาณงาน(กรณีตอกเข็ม)'!I35</f>
        <v>633418.1564733859</v>
      </c>
      <c r="D12" s="63">
        <v>1.2724</v>
      </c>
      <c r="E12" s="15">
        <f>D12*C12</f>
        <v>805961.2622967361</v>
      </c>
      <c r="F12" s="64" t="s">
        <v>181</v>
      </c>
    </row>
    <row r="13" spans="1:6" ht="23.25">
      <c r="A13" s="62" t="s">
        <v>182</v>
      </c>
      <c r="B13" s="18" t="s">
        <v>42</v>
      </c>
      <c r="C13" s="15">
        <f>'บัญชีแสดงปริมาณงาน(กรณีตอกเข็ม)'!I146</f>
        <v>397146.38440100005</v>
      </c>
      <c r="D13" s="63">
        <f>D12</f>
        <v>1.2724</v>
      </c>
      <c r="E13" s="15">
        <f>D13*C13</f>
        <v>505329.0595118324</v>
      </c>
      <c r="F13" s="65" t="s">
        <v>183</v>
      </c>
    </row>
    <row r="14" spans="1:6" ht="23.25">
      <c r="A14" s="62" t="s">
        <v>184</v>
      </c>
      <c r="B14" s="66" t="s">
        <v>122</v>
      </c>
      <c r="C14" s="15">
        <f>'บัญชีแสดงปริมาณงาน(กรณีตอกเข็ม)'!I189</f>
        <v>28689.576</v>
      </c>
      <c r="D14" s="63">
        <f>D12</f>
        <v>1.2724</v>
      </c>
      <c r="E14" s="15">
        <f>D14*C14</f>
        <v>36504.6165024</v>
      </c>
      <c r="F14" s="65" t="s">
        <v>185</v>
      </c>
    </row>
    <row r="15" spans="1:6" ht="23.25">
      <c r="A15" s="62" t="s">
        <v>186</v>
      </c>
      <c r="B15" s="18" t="s">
        <v>145</v>
      </c>
      <c r="C15" s="15">
        <f>'บัญชีแสดงปริมาณงาน(กรณีตอกเข็ม)'!I214</f>
        <v>34418.4</v>
      </c>
      <c r="D15" s="63">
        <f>D12</f>
        <v>1.2724</v>
      </c>
      <c r="E15" s="15">
        <f>D15*C15</f>
        <v>43793.97216</v>
      </c>
      <c r="F15" s="65" t="s">
        <v>187</v>
      </c>
    </row>
    <row r="16" spans="1:6" ht="23.25">
      <c r="A16" s="62"/>
      <c r="B16" s="18"/>
      <c r="C16" s="15"/>
      <c r="D16" s="16"/>
      <c r="E16" s="67"/>
      <c r="F16" s="68" t="s">
        <v>188</v>
      </c>
    </row>
    <row r="17" spans="1:6" ht="23.25">
      <c r="A17" s="62"/>
      <c r="B17" s="18"/>
      <c r="C17" s="15"/>
      <c r="D17" s="18"/>
      <c r="E17" s="67"/>
      <c r="F17" s="68"/>
    </row>
    <row r="18" spans="1:6" ht="24" thickBot="1">
      <c r="A18" s="69"/>
      <c r="B18" s="70"/>
      <c r="C18" s="71"/>
      <c r="D18" s="70"/>
      <c r="E18" s="72"/>
      <c r="F18" s="73"/>
    </row>
    <row r="19" spans="1:6" ht="23.25">
      <c r="A19" s="74" t="s">
        <v>189</v>
      </c>
      <c r="B19" s="75" t="s">
        <v>190</v>
      </c>
      <c r="C19" s="76"/>
      <c r="D19" s="77"/>
      <c r="E19" s="78">
        <f>SUM(E12:E16)</f>
        <v>1391588.9104709686</v>
      </c>
      <c r="F19" s="79"/>
    </row>
    <row r="20" spans="1:6" ht="24" thickBot="1">
      <c r="A20" s="62"/>
      <c r="B20" s="80" t="s">
        <v>191</v>
      </c>
      <c r="C20" s="81"/>
      <c r="D20" s="82"/>
      <c r="E20" s="83">
        <f>ROUNDDOWN(E19,-3)</f>
        <v>1391000</v>
      </c>
      <c r="F20" s="68"/>
    </row>
    <row r="21" spans="1:6" ht="24.75" thickBot="1" thickTop="1">
      <c r="A21" s="84"/>
      <c r="B21" s="511" t="s">
        <v>192</v>
      </c>
      <c r="C21" s="512"/>
      <c r="D21" s="85"/>
      <c r="E21" s="85"/>
      <c r="F21" s="86"/>
    </row>
    <row r="22" spans="1:6" ht="23.25">
      <c r="A22" s="1"/>
      <c r="B22" s="1"/>
      <c r="C22" s="1"/>
      <c r="D22" s="1"/>
      <c r="E22" s="1"/>
      <c r="F22" s="1"/>
    </row>
    <row r="23" spans="2:6" ht="23.25">
      <c r="B23" s="87" t="s">
        <v>193</v>
      </c>
      <c r="C23" s="88"/>
      <c r="D23" s="89"/>
      <c r="E23" s="90"/>
      <c r="F23" s="1"/>
    </row>
    <row r="24" spans="1:6" ht="23.25">
      <c r="A24" s="88"/>
      <c r="B24" s="510" t="s">
        <v>194</v>
      </c>
      <c r="C24" s="510"/>
      <c r="D24" s="89"/>
      <c r="E24" s="90"/>
      <c r="F24" s="1"/>
    </row>
    <row r="25" spans="2:5" ht="23.25">
      <c r="B25" s="87" t="s">
        <v>195</v>
      </c>
      <c r="C25" s="88"/>
      <c r="D25" s="89"/>
      <c r="E25" s="90"/>
    </row>
    <row r="26" spans="1:5" ht="23.25">
      <c r="A26" s="88"/>
      <c r="B26" s="89"/>
      <c r="C26" s="88"/>
      <c r="D26" s="89"/>
      <c r="E26" s="90"/>
    </row>
    <row r="27" spans="2:5" ht="23.25">
      <c r="B27" s="87" t="s">
        <v>196</v>
      </c>
      <c r="C27" s="88"/>
      <c r="D27" s="89"/>
      <c r="E27" s="90"/>
    </row>
    <row r="28" spans="1:5" ht="23.25">
      <c r="A28" s="89" t="s">
        <v>197</v>
      </c>
      <c r="B28" s="510" t="s">
        <v>194</v>
      </c>
      <c r="C28" s="510"/>
      <c r="D28" s="89"/>
      <c r="E28" s="90"/>
    </row>
    <row r="29" spans="2:5" ht="23.25">
      <c r="B29" s="87" t="s">
        <v>195</v>
      </c>
      <c r="C29" s="88"/>
      <c r="D29" s="89"/>
      <c r="E29" s="90"/>
    </row>
    <row r="30" spans="1:5" ht="23.25">
      <c r="A30" s="88"/>
      <c r="B30" s="89"/>
      <c r="C30" s="88"/>
      <c r="D30" s="89"/>
      <c r="E30" s="90"/>
    </row>
    <row r="31" spans="2:5" ht="23.25">
      <c r="B31" s="88" t="s">
        <v>198</v>
      </c>
      <c r="C31" s="88"/>
      <c r="D31" s="89"/>
      <c r="E31" s="90"/>
    </row>
    <row r="32" spans="1:5" ht="23.25">
      <c r="A32" s="88"/>
      <c r="B32" s="510" t="s">
        <v>194</v>
      </c>
      <c r="C32" s="510"/>
      <c r="D32" s="89"/>
      <c r="E32" s="90"/>
    </row>
    <row r="33" spans="2:5" ht="23.25">
      <c r="B33" s="87" t="s">
        <v>195</v>
      </c>
      <c r="C33" s="88"/>
      <c r="D33" s="89"/>
      <c r="E33" s="90"/>
    </row>
  </sheetData>
  <sheetProtection/>
  <mergeCells count="15">
    <mergeCell ref="A1:F1"/>
    <mergeCell ref="A2:B2"/>
    <mergeCell ref="C2:D2"/>
    <mergeCell ref="E2:F2"/>
    <mergeCell ref="E4:F4"/>
    <mergeCell ref="C6:D6"/>
    <mergeCell ref="E6:F6"/>
    <mergeCell ref="B28:C28"/>
    <mergeCell ref="B32:C32"/>
    <mergeCell ref="A10:A11"/>
    <mergeCell ref="B10:B11"/>
    <mergeCell ref="D10:D11"/>
    <mergeCell ref="F10:F11"/>
    <mergeCell ref="B21:C21"/>
    <mergeCell ref="B24:C24"/>
  </mergeCells>
  <printOptions/>
  <pageMargins left="0.31496062992125984" right="0" top="0.3543307086614173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0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7109375" style="1" customWidth="1"/>
    <col min="2" max="2" width="49.140625" style="1" customWidth="1"/>
    <col min="3" max="3" width="7.57421875" style="1" customWidth="1"/>
    <col min="4" max="4" width="6.140625" style="1" customWidth="1"/>
    <col min="5" max="6" width="9.140625" style="1" customWidth="1"/>
    <col min="7" max="7" width="9.00390625" style="1" customWidth="1"/>
    <col min="8" max="8" width="9.140625" style="1" customWidth="1"/>
    <col min="9" max="9" width="10.421875" style="1" customWidth="1"/>
    <col min="10" max="10" width="7.57421875" style="1" customWidth="1"/>
    <col min="11" max="16384" width="9.00390625" style="1" customWidth="1"/>
  </cols>
  <sheetData>
    <row r="1" spans="1:10" ht="23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2" ht="21">
      <c r="A2" s="515" t="s">
        <v>1</v>
      </c>
      <c r="B2" s="515"/>
    </row>
    <row r="3" ht="14.25" customHeight="1" thickBot="1">
      <c r="A3" s="2"/>
    </row>
    <row r="4" spans="1:10" ht="21">
      <c r="A4" s="516" t="s">
        <v>2</v>
      </c>
      <c r="B4" s="518" t="s">
        <v>3</v>
      </c>
      <c r="C4" s="520" t="s">
        <v>4</v>
      </c>
      <c r="D4" s="520"/>
      <c r="E4" s="521" t="s">
        <v>5</v>
      </c>
      <c r="F4" s="522"/>
      <c r="G4" s="521" t="s">
        <v>6</v>
      </c>
      <c r="H4" s="523"/>
      <c r="I4" s="3" t="s">
        <v>7</v>
      </c>
      <c r="J4" s="524" t="s">
        <v>8</v>
      </c>
    </row>
    <row r="5" spans="1:10" ht="21">
      <c r="A5" s="517"/>
      <c r="B5" s="519"/>
      <c r="C5" s="4" t="s">
        <v>9</v>
      </c>
      <c r="D5" s="4" t="s">
        <v>10</v>
      </c>
      <c r="E5" s="5" t="s">
        <v>11</v>
      </c>
      <c r="F5" s="5" t="s">
        <v>12</v>
      </c>
      <c r="G5" s="5" t="s">
        <v>11</v>
      </c>
      <c r="H5" s="6" t="s">
        <v>12</v>
      </c>
      <c r="I5" s="5" t="s">
        <v>13</v>
      </c>
      <c r="J5" s="525"/>
    </row>
    <row r="6" spans="1:10" ht="21">
      <c r="A6" s="7">
        <v>1</v>
      </c>
      <c r="B6" s="8" t="s">
        <v>14</v>
      </c>
      <c r="C6" s="9"/>
      <c r="D6" s="10"/>
      <c r="E6" s="11"/>
      <c r="F6" s="11"/>
      <c r="G6" s="11"/>
      <c r="H6" s="11"/>
      <c r="I6" s="11"/>
      <c r="J6" s="12"/>
    </row>
    <row r="7" spans="1:10" ht="21">
      <c r="A7" s="13">
        <v>1.1</v>
      </c>
      <c r="B7" s="14" t="s">
        <v>15</v>
      </c>
      <c r="C7" s="15">
        <v>124.80000000000001</v>
      </c>
      <c r="D7" s="16" t="s">
        <v>16</v>
      </c>
      <c r="E7" s="17"/>
      <c r="F7" s="17"/>
      <c r="G7" s="17">
        <v>63</v>
      </c>
      <c r="H7" s="17">
        <f>G7*C7</f>
        <v>7862.400000000001</v>
      </c>
      <c r="I7" s="17">
        <f>H7+F7</f>
        <v>7862.400000000001</v>
      </c>
      <c r="J7" s="18"/>
    </row>
    <row r="8" spans="1:10" ht="21">
      <c r="A8" s="13">
        <v>1.2</v>
      </c>
      <c r="B8" s="14" t="s">
        <v>17</v>
      </c>
      <c r="C8" s="15">
        <v>12.448799999999999</v>
      </c>
      <c r="D8" s="16" t="s">
        <v>16</v>
      </c>
      <c r="E8" s="17"/>
      <c r="F8" s="17"/>
      <c r="G8" s="17">
        <v>63</v>
      </c>
      <c r="H8" s="17">
        <f>G8*C8</f>
        <v>784.2743999999999</v>
      </c>
      <c r="I8" s="17">
        <f aca="true" t="shared" si="0" ref="I8:I26">H8+F8</f>
        <v>784.2743999999999</v>
      </c>
      <c r="J8" s="18"/>
    </row>
    <row r="9" spans="1:10" ht="21">
      <c r="A9" s="13">
        <v>1.3</v>
      </c>
      <c r="B9" s="14" t="s">
        <v>18</v>
      </c>
      <c r="C9" s="15">
        <v>20.911875000000006</v>
      </c>
      <c r="D9" s="16" t="s">
        <v>16</v>
      </c>
      <c r="E9" s="17">
        <v>223.49</v>
      </c>
      <c r="F9" s="17">
        <f>E9*C9</f>
        <v>4673.594943750001</v>
      </c>
      <c r="G9" s="17">
        <v>59</v>
      </c>
      <c r="H9" s="17">
        <f>G9*C9</f>
        <v>1233.8006250000003</v>
      </c>
      <c r="I9" s="17">
        <f t="shared" si="0"/>
        <v>5907.395568750002</v>
      </c>
      <c r="J9" s="18"/>
    </row>
    <row r="10" spans="1:10" ht="21">
      <c r="A10" s="13">
        <v>1.4</v>
      </c>
      <c r="B10" s="14" t="s">
        <v>19</v>
      </c>
      <c r="C10" s="15">
        <v>1.5000000000000004</v>
      </c>
      <c r="D10" s="16" t="s">
        <v>16</v>
      </c>
      <c r="E10" s="17">
        <v>1720</v>
      </c>
      <c r="F10" s="17">
        <f>E10*C10</f>
        <v>2580.000000000001</v>
      </c>
      <c r="G10" s="17"/>
      <c r="H10" s="17"/>
      <c r="I10" s="17">
        <f t="shared" si="0"/>
        <v>2580.000000000001</v>
      </c>
      <c r="J10" s="18"/>
    </row>
    <row r="11" spans="1:10" ht="21">
      <c r="A11" s="13">
        <v>1.5</v>
      </c>
      <c r="B11" s="14" t="s">
        <v>20</v>
      </c>
      <c r="C11" s="15">
        <v>90</v>
      </c>
      <c r="D11" s="16" t="s">
        <v>21</v>
      </c>
      <c r="E11" s="17">
        <v>1152</v>
      </c>
      <c r="F11" s="17">
        <f>E11*C11</f>
        <v>103680</v>
      </c>
      <c r="G11" s="17">
        <v>360</v>
      </c>
      <c r="H11" s="17">
        <f>G11*C11</f>
        <v>32400</v>
      </c>
      <c r="I11" s="17">
        <f t="shared" si="0"/>
        <v>136080</v>
      </c>
      <c r="J11" s="18"/>
    </row>
    <row r="12" spans="1:10" ht="21">
      <c r="A12" s="13">
        <v>1.6</v>
      </c>
      <c r="B12" s="14" t="s">
        <v>22</v>
      </c>
      <c r="C12" s="15">
        <v>377.9239999999999</v>
      </c>
      <c r="D12" s="16" t="s">
        <v>23</v>
      </c>
      <c r="E12" s="17">
        <v>405</v>
      </c>
      <c r="F12" s="17">
        <f>E12*C12</f>
        <v>153059.21999999997</v>
      </c>
      <c r="G12" s="17">
        <v>150</v>
      </c>
      <c r="H12" s="17">
        <f>G12*C12</f>
        <v>56688.59999999999</v>
      </c>
      <c r="I12" s="17">
        <f t="shared" si="0"/>
        <v>209747.81999999995</v>
      </c>
      <c r="J12" s="18"/>
    </row>
    <row r="13" spans="1:10" ht="21">
      <c r="A13" s="13">
        <v>1.7</v>
      </c>
      <c r="B13" s="14" t="s">
        <v>24</v>
      </c>
      <c r="C13" s="15">
        <f>SUM(C14:C17)</f>
        <v>4291.96804</v>
      </c>
      <c r="D13" s="16" t="s">
        <v>25</v>
      </c>
      <c r="E13" s="17"/>
      <c r="F13" s="17"/>
      <c r="G13" s="17">
        <v>2.801</v>
      </c>
      <c r="H13" s="17">
        <f>G13*C13</f>
        <v>12021.80248004</v>
      </c>
      <c r="I13" s="17">
        <f t="shared" si="0"/>
        <v>12021.80248004</v>
      </c>
      <c r="J13" s="18"/>
    </row>
    <row r="14" spans="1:10" ht="21">
      <c r="A14" s="13"/>
      <c r="B14" s="14" t="s">
        <v>26</v>
      </c>
      <c r="C14" s="15">
        <v>728.2390499999999</v>
      </c>
      <c r="D14" s="16" t="s">
        <v>25</v>
      </c>
      <c r="E14" s="17">
        <v>24.605</v>
      </c>
      <c r="F14" s="17">
        <f>E14*C14</f>
        <v>17918.321825249997</v>
      </c>
      <c r="G14" s="17"/>
      <c r="H14" s="17"/>
      <c r="I14" s="17">
        <f t="shared" si="0"/>
        <v>17918.321825249997</v>
      </c>
      <c r="J14" s="18"/>
    </row>
    <row r="15" spans="1:10" ht="21">
      <c r="A15" s="13"/>
      <c r="B15" s="14" t="s">
        <v>27</v>
      </c>
      <c r="C15" s="15">
        <v>1501.0816</v>
      </c>
      <c r="D15" s="16" t="s">
        <v>25</v>
      </c>
      <c r="E15" s="17">
        <v>23.875</v>
      </c>
      <c r="F15" s="17">
        <f>E15*C15</f>
        <v>35838.3232</v>
      </c>
      <c r="G15" s="17"/>
      <c r="H15" s="17"/>
      <c r="I15" s="17">
        <f t="shared" si="0"/>
        <v>35838.3232</v>
      </c>
      <c r="J15" s="18"/>
    </row>
    <row r="16" spans="1:10" ht="21">
      <c r="A16" s="13"/>
      <c r="B16" s="14" t="s">
        <v>28</v>
      </c>
      <c r="C16" s="15">
        <v>1499.6775900000005</v>
      </c>
      <c r="D16" s="16" t="s">
        <v>25</v>
      </c>
      <c r="E16" s="17">
        <v>23.215</v>
      </c>
      <c r="F16" s="17">
        <f>E16*C16</f>
        <v>34815.01525185001</v>
      </c>
      <c r="G16" s="17"/>
      <c r="H16" s="17"/>
      <c r="I16" s="17">
        <f t="shared" si="0"/>
        <v>34815.01525185001</v>
      </c>
      <c r="J16" s="18"/>
    </row>
    <row r="17" spans="1:10" ht="21">
      <c r="A17" s="13"/>
      <c r="B17" s="14" t="s">
        <v>29</v>
      </c>
      <c r="C17" s="15">
        <v>562.9698</v>
      </c>
      <c r="D17" s="16" t="s">
        <v>25</v>
      </c>
      <c r="E17" s="17">
        <v>23.015</v>
      </c>
      <c r="F17" s="17">
        <f>E17*C17</f>
        <v>12956.749947</v>
      </c>
      <c r="G17" s="17"/>
      <c r="H17" s="17"/>
      <c r="I17" s="17">
        <f t="shared" si="0"/>
        <v>12956.749947</v>
      </c>
      <c r="J17" s="18"/>
    </row>
    <row r="18" spans="1:10" ht="21">
      <c r="A18" s="13"/>
      <c r="B18" s="14" t="s">
        <v>30</v>
      </c>
      <c r="C18" s="15">
        <f>SUM(C14:C17)*0.03</f>
        <v>128.75904119999998</v>
      </c>
      <c r="D18" s="16" t="s">
        <v>25</v>
      </c>
      <c r="E18" s="17">
        <v>31.08</v>
      </c>
      <c r="F18" s="17">
        <f>E18*C18</f>
        <v>4001.8310004959994</v>
      </c>
      <c r="G18" s="17"/>
      <c r="H18" s="17"/>
      <c r="I18" s="17">
        <f t="shared" si="0"/>
        <v>4001.8310004959994</v>
      </c>
      <c r="J18" s="18"/>
    </row>
    <row r="19" spans="1:10" ht="21">
      <c r="A19" s="13">
        <v>1.8</v>
      </c>
      <c r="B19" s="14" t="s">
        <v>31</v>
      </c>
      <c r="C19" s="15"/>
      <c r="D19" s="16"/>
      <c r="E19" s="17"/>
      <c r="F19" s="17"/>
      <c r="G19" s="17"/>
      <c r="H19" s="17"/>
      <c r="I19" s="17"/>
      <c r="J19" s="18"/>
    </row>
    <row r="20" spans="1:10" ht="21">
      <c r="A20" s="13"/>
      <c r="B20" s="14" t="s">
        <v>32</v>
      </c>
      <c r="C20" s="15">
        <v>40.466950000000004</v>
      </c>
      <c r="D20" s="16" t="s">
        <v>16</v>
      </c>
      <c r="E20" s="17">
        <v>2038</v>
      </c>
      <c r="F20" s="17">
        <f>E20*C20</f>
        <v>82471.6441</v>
      </c>
      <c r="G20" s="17"/>
      <c r="H20" s="17"/>
      <c r="I20" s="17">
        <f t="shared" si="0"/>
        <v>82471.6441</v>
      </c>
      <c r="J20" s="18"/>
    </row>
    <row r="21" spans="1:10" ht="21">
      <c r="A21" s="13"/>
      <c r="B21" s="14" t="s">
        <v>33</v>
      </c>
      <c r="C21" s="19">
        <v>3.4974999999999996</v>
      </c>
      <c r="D21" s="16" t="s">
        <v>16</v>
      </c>
      <c r="E21" s="17">
        <v>1945</v>
      </c>
      <c r="F21" s="17">
        <f aca="true" t="shared" si="1" ref="F21:F26">E21*C21</f>
        <v>6802.637499999999</v>
      </c>
      <c r="G21" s="17"/>
      <c r="H21" s="17"/>
      <c r="I21" s="17">
        <f t="shared" si="0"/>
        <v>6802.637499999999</v>
      </c>
      <c r="J21" s="18"/>
    </row>
    <row r="22" spans="1:10" ht="21">
      <c r="A22" s="13">
        <v>1.9</v>
      </c>
      <c r="B22" s="14" t="s">
        <v>34</v>
      </c>
      <c r="C22" s="15">
        <f>SUM(C23:C26)</f>
        <v>1233.76</v>
      </c>
      <c r="D22" s="16" t="s">
        <v>25</v>
      </c>
      <c r="E22" s="17"/>
      <c r="F22" s="17"/>
      <c r="G22" s="17">
        <v>8.5</v>
      </c>
      <c r="H22" s="17">
        <f>G22*C22</f>
        <v>10486.96</v>
      </c>
      <c r="I22" s="17">
        <f t="shared" si="0"/>
        <v>10486.96</v>
      </c>
      <c r="J22" s="18"/>
    </row>
    <row r="23" spans="1:10" ht="21">
      <c r="A23" s="13"/>
      <c r="B23" s="18" t="s">
        <v>35</v>
      </c>
      <c r="C23" s="15">
        <v>183.9</v>
      </c>
      <c r="D23" s="16" t="s">
        <v>25</v>
      </c>
      <c r="E23" s="17">
        <v>27.49</v>
      </c>
      <c r="F23" s="17">
        <f t="shared" si="1"/>
        <v>5055.411</v>
      </c>
      <c r="G23" s="17"/>
      <c r="H23" s="17"/>
      <c r="I23" s="17">
        <f t="shared" si="0"/>
        <v>5055.411</v>
      </c>
      <c r="J23" s="18"/>
    </row>
    <row r="24" spans="1:10" ht="21">
      <c r="A24" s="13"/>
      <c r="B24" s="18" t="s">
        <v>36</v>
      </c>
      <c r="C24" s="15">
        <v>396</v>
      </c>
      <c r="D24" s="16" t="s">
        <v>25</v>
      </c>
      <c r="E24" s="17">
        <v>25.61</v>
      </c>
      <c r="F24" s="17">
        <f t="shared" si="1"/>
        <v>10141.56</v>
      </c>
      <c r="G24" s="17"/>
      <c r="H24" s="17"/>
      <c r="I24" s="17">
        <f t="shared" si="0"/>
        <v>10141.56</v>
      </c>
      <c r="J24" s="18"/>
    </row>
    <row r="25" spans="1:10" ht="21">
      <c r="A25" s="13"/>
      <c r="B25" s="18" t="s">
        <v>37</v>
      </c>
      <c r="C25" s="15">
        <v>536.25</v>
      </c>
      <c r="D25" s="16" t="s">
        <v>25</v>
      </c>
      <c r="E25" s="17">
        <v>28.67</v>
      </c>
      <c r="F25" s="17">
        <f t="shared" si="1"/>
        <v>15374.2875</v>
      </c>
      <c r="G25" s="17"/>
      <c r="H25" s="17"/>
      <c r="I25" s="17">
        <f t="shared" si="0"/>
        <v>15374.2875</v>
      </c>
      <c r="J25" s="18"/>
    </row>
    <row r="26" spans="1:13" ht="21">
      <c r="A26" s="20"/>
      <c r="B26" s="21" t="s">
        <v>38</v>
      </c>
      <c r="C26" s="22">
        <v>117.61</v>
      </c>
      <c r="D26" s="23" t="s">
        <v>25</v>
      </c>
      <c r="E26" s="24">
        <v>19.07</v>
      </c>
      <c r="F26" s="24">
        <f t="shared" si="1"/>
        <v>2242.8227</v>
      </c>
      <c r="G26" s="24"/>
      <c r="H26" s="24"/>
      <c r="I26" s="24">
        <f t="shared" si="0"/>
        <v>2242.8227</v>
      </c>
      <c r="J26" s="21"/>
      <c r="M26" s="25">
        <f>SUM(I7:I26)</f>
        <v>613089.2564733858</v>
      </c>
    </row>
    <row r="27" spans="1:10" ht="23.25">
      <c r="A27" s="513" t="s">
        <v>0</v>
      </c>
      <c r="B27" s="513"/>
      <c r="C27" s="513"/>
      <c r="D27" s="513"/>
      <c r="E27" s="513"/>
      <c r="F27" s="513"/>
      <c r="G27" s="513"/>
      <c r="H27" s="513"/>
      <c r="I27" s="513"/>
      <c r="J27" s="513"/>
    </row>
    <row r="28" spans="1:2" ht="21">
      <c r="A28" s="515" t="s">
        <v>1</v>
      </c>
      <c r="B28" s="515"/>
    </row>
    <row r="29" ht="21.75" thickBot="1">
      <c r="A29" s="2"/>
    </row>
    <row r="30" spans="1:10" ht="21">
      <c r="A30" s="516" t="s">
        <v>2</v>
      </c>
      <c r="B30" s="518" t="s">
        <v>3</v>
      </c>
      <c r="C30" s="520" t="s">
        <v>4</v>
      </c>
      <c r="D30" s="520"/>
      <c r="E30" s="521" t="s">
        <v>5</v>
      </c>
      <c r="F30" s="522"/>
      <c r="G30" s="521" t="s">
        <v>6</v>
      </c>
      <c r="H30" s="523"/>
      <c r="I30" s="3" t="s">
        <v>7</v>
      </c>
      <c r="J30" s="524" t="s">
        <v>8</v>
      </c>
    </row>
    <row r="31" spans="1:10" ht="21">
      <c r="A31" s="517"/>
      <c r="B31" s="519"/>
      <c r="C31" s="4" t="s">
        <v>9</v>
      </c>
      <c r="D31" s="4" t="s">
        <v>10</v>
      </c>
      <c r="E31" s="26" t="s">
        <v>11</v>
      </c>
      <c r="F31" s="26" t="s">
        <v>12</v>
      </c>
      <c r="G31" s="26" t="s">
        <v>11</v>
      </c>
      <c r="H31" s="27" t="s">
        <v>12</v>
      </c>
      <c r="I31" s="5" t="s">
        <v>13</v>
      </c>
      <c r="J31" s="525"/>
    </row>
    <row r="32" spans="1:10" ht="21">
      <c r="A32" s="15"/>
      <c r="B32" s="18" t="s">
        <v>39</v>
      </c>
      <c r="C32" s="15">
        <v>117.61</v>
      </c>
      <c r="D32" s="16" t="s">
        <v>23</v>
      </c>
      <c r="E32" s="17">
        <v>55</v>
      </c>
      <c r="F32" s="17">
        <f>E32*C32</f>
        <v>6468.55</v>
      </c>
      <c r="G32" s="17">
        <v>35</v>
      </c>
      <c r="H32" s="17">
        <f>G32*C32</f>
        <v>4116.35</v>
      </c>
      <c r="I32" s="17">
        <f>H32+F32</f>
        <v>10584.900000000001</v>
      </c>
      <c r="J32" s="18"/>
    </row>
    <row r="33" spans="1:13" ht="21">
      <c r="A33" s="15"/>
      <c r="B33" s="18" t="s">
        <v>40</v>
      </c>
      <c r="C33" s="15">
        <v>34.8</v>
      </c>
      <c r="D33" s="16" t="s">
        <v>23</v>
      </c>
      <c r="E33" s="17">
        <v>280</v>
      </c>
      <c r="F33" s="17">
        <f>E33*C33</f>
        <v>9744</v>
      </c>
      <c r="G33" s="17"/>
      <c r="H33" s="17"/>
      <c r="I33" s="17">
        <f>H33+F33</f>
        <v>9744</v>
      </c>
      <c r="J33" s="18"/>
      <c r="M33" s="25">
        <f>I32+I33</f>
        <v>20328.9</v>
      </c>
    </row>
    <row r="34" spans="1:10" ht="21">
      <c r="A34" s="15"/>
      <c r="B34" s="18"/>
      <c r="C34" s="15"/>
      <c r="D34" s="16"/>
      <c r="E34" s="17"/>
      <c r="F34" s="17"/>
      <c r="G34" s="17"/>
      <c r="H34" s="17"/>
      <c r="I34" s="17"/>
      <c r="J34" s="18"/>
    </row>
    <row r="35" spans="1:10" ht="21">
      <c r="A35" s="15"/>
      <c r="B35" s="28" t="s">
        <v>41</v>
      </c>
      <c r="C35" s="15"/>
      <c r="D35" s="16"/>
      <c r="E35" s="17"/>
      <c r="F35" s="17"/>
      <c r="G35" s="17"/>
      <c r="H35" s="17"/>
      <c r="I35" s="29">
        <f>M26+M33</f>
        <v>633418.1564733859</v>
      </c>
      <c r="J35" s="18"/>
    </row>
    <row r="36" spans="1:10" ht="21">
      <c r="A36" s="15"/>
      <c r="B36" s="14"/>
      <c r="C36" s="15"/>
      <c r="D36" s="16"/>
      <c r="E36" s="17"/>
      <c r="F36" s="17"/>
      <c r="G36" s="17"/>
      <c r="H36" s="17"/>
      <c r="I36" s="17"/>
      <c r="J36" s="18"/>
    </row>
    <row r="37" spans="1:10" ht="21">
      <c r="A37" s="30">
        <v>2</v>
      </c>
      <c r="B37" s="31" t="s">
        <v>42</v>
      </c>
      <c r="C37" s="15"/>
      <c r="D37" s="16"/>
      <c r="E37" s="17"/>
      <c r="F37" s="17"/>
      <c r="G37" s="17"/>
      <c r="H37" s="17"/>
      <c r="I37" s="17"/>
      <c r="J37" s="18"/>
    </row>
    <row r="38" spans="1:10" ht="21">
      <c r="A38" s="13">
        <v>2.1</v>
      </c>
      <c r="B38" s="32" t="s">
        <v>43</v>
      </c>
      <c r="C38" s="15">
        <v>120</v>
      </c>
      <c r="D38" s="33" t="s">
        <v>23</v>
      </c>
      <c r="E38" s="17"/>
      <c r="F38" s="17"/>
      <c r="G38" s="17">
        <v>23</v>
      </c>
      <c r="H38" s="17">
        <f>G38*C38</f>
        <v>2760</v>
      </c>
      <c r="I38" s="17">
        <f>H38+F38</f>
        <v>2760</v>
      </c>
      <c r="J38" s="18"/>
    </row>
    <row r="39" spans="1:10" ht="21">
      <c r="A39" s="13"/>
      <c r="B39" s="18" t="s">
        <v>44</v>
      </c>
      <c r="C39" s="15">
        <v>240</v>
      </c>
      <c r="D39" s="16" t="s">
        <v>45</v>
      </c>
      <c r="E39" s="17">
        <v>32.71</v>
      </c>
      <c r="F39" s="17">
        <f>E39*C39</f>
        <v>7850.400000000001</v>
      </c>
      <c r="G39" s="17"/>
      <c r="H39" s="17"/>
      <c r="I39" s="17">
        <f aca="true" t="shared" si="2" ref="I39:I46">H39+F39</f>
        <v>7850.400000000001</v>
      </c>
      <c r="J39" s="18"/>
    </row>
    <row r="40" spans="1:10" ht="21">
      <c r="A40" s="13"/>
      <c r="B40" s="18" t="s">
        <v>46</v>
      </c>
      <c r="C40" s="15">
        <v>30</v>
      </c>
      <c r="D40" s="16" t="s">
        <v>45</v>
      </c>
      <c r="E40" s="17">
        <v>32.71</v>
      </c>
      <c r="F40" s="17">
        <f>E40*C40</f>
        <v>981.3000000000001</v>
      </c>
      <c r="G40" s="17"/>
      <c r="H40" s="17"/>
      <c r="I40" s="17">
        <f t="shared" si="2"/>
        <v>981.3000000000001</v>
      </c>
      <c r="J40" s="18"/>
    </row>
    <row r="41" spans="1:10" ht="21">
      <c r="A41" s="13"/>
      <c r="B41" s="18" t="s">
        <v>47</v>
      </c>
      <c r="C41" s="15">
        <v>480</v>
      </c>
      <c r="D41" s="16" t="s">
        <v>48</v>
      </c>
      <c r="E41" s="17">
        <v>2.51</v>
      </c>
      <c r="F41" s="17">
        <f>E41*C41</f>
        <v>1204.8</v>
      </c>
      <c r="G41" s="17"/>
      <c r="H41" s="17"/>
      <c r="I41" s="17">
        <f t="shared" si="2"/>
        <v>1204.8</v>
      </c>
      <c r="J41" s="18"/>
    </row>
    <row r="42" spans="1:10" ht="21">
      <c r="A42" s="13"/>
      <c r="B42" s="18" t="s">
        <v>49</v>
      </c>
      <c r="C42" s="15">
        <v>30</v>
      </c>
      <c r="D42" s="16" t="s">
        <v>50</v>
      </c>
      <c r="E42" s="17">
        <v>78.11</v>
      </c>
      <c r="F42" s="17">
        <f>E42*C42</f>
        <v>2343.3</v>
      </c>
      <c r="G42" s="17">
        <v>67</v>
      </c>
      <c r="H42" s="17">
        <f>G42*C42</f>
        <v>2010</v>
      </c>
      <c r="I42" s="17">
        <f t="shared" si="2"/>
        <v>4353.3</v>
      </c>
      <c r="J42" s="18"/>
    </row>
    <row r="43" spans="1:10" ht="21">
      <c r="A43" s="13"/>
      <c r="B43" s="18" t="s">
        <v>51</v>
      </c>
      <c r="C43" s="15">
        <v>30</v>
      </c>
      <c r="D43" s="16" t="s">
        <v>50</v>
      </c>
      <c r="E43" s="17">
        <v>50</v>
      </c>
      <c r="F43" s="17">
        <f>E43*C43</f>
        <v>1500</v>
      </c>
      <c r="G43" s="17">
        <v>67</v>
      </c>
      <c r="H43" s="17">
        <f>G43*C43</f>
        <v>2010</v>
      </c>
      <c r="I43" s="17">
        <f t="shared" si="2"/>
        <v>3510</v>
      </c>
      <c r="J43" s="18"/>
    </row>
    <row r="44" spans="1:10" ht="21">
      <c r="A44" s="13">
        <v>2.2</v>
      </c>
      <c r="B44" s="18" t="s">
        <v>52</v>
      </c>
      <c r="C44" s="15"/>
      <c r="D44" s="16"/>
      <c r="E44" s="17"/>
      <c r="F44" s="17"/>
      <c r="G44" s="17"/>
      <c r="H44" s="17"/>
      <c r="I44" s="17"/>
      <c r="J44" s="18"/>
    </row>
    <row r="45" spans="1:10" ht="21">
      <c r="A45" s="13"/>
      <c r="B45" s="18" t="s">
        <v>53</v>
      </c>
      <c r="C45" s="15">
        <v>72.85</v>
      </c>
      <c r="D45" s="33" t="s">
        <v>23</v>
      </c>
      <c r="E45" s="17">
        <v>305</v>
      </c>
      <c r="F45" s="17">
        <f>E45*C45</f>
        <v>22219.25</v>
      </c>
      <c r="G45" s="17">
        <v>80</v>
      </c>
      <c r="H45" s="17">
        <f>G45*C45</f>
        <v>5828</v>
      </c>
      <c r="I45" s="17">
        <f t="shared" si="2"/>
        <v>28047.25</v>
      </c>
      <c r="J45" s="18"/>
    </row>
    <row r="46" spans="1:14" ht="21">
      <c r="A46" s="13"/>
      <c r="B46" s="18" t="s">
        <v>54</v>
      </c>
      <c r="C46" s="15">
        <v>47.15</v>
      </c>
      <c r="D46" s="33" t="s">
        <v>23</v>
      </c>
      <c r="E46" s="17">
        <v>305</v>
      </c>
      <c r="F46" s="17">
        <f>E46*C46</f>
        <v>14380.75</v>
      </c>
      <c r="G46" s="17">
        <v>80</v>
      </c>
      <c r="H46" s="17">
        <f>G46*C46</f>
        <v>3772</v>
      </c>
      <c r="I46" s="17">
        <f t="shared" si="2"/>
        <v>18152.75</v>
      </c>
      <c r="J46" s="18"/>
      <c r="M46" s="25">
        <f>SUM(I38:I46)</f>
        <v>66859.8</v>
      </c>
      <c r="N46" s="25"/>
    </row>
    <row r="47" spans="1:10" ht="21">
      <c r="A47" s="13"/>
      <c r="B47" s="18" t="s">
        <v>55</v>
      </c>
      <c r="C47" s="15"/>
      <c r="D47" s="33"/>
      <c r="E47" s="17"/>
      <c r="F47" s="17"/>
      <c r="G47" s="17"/>
      <c r="H47" s="17"/>
      <c r="I47" s="17"/>
      <c r="J47" s="18"/>
    </row>
    <row r="48" spans="1:10" ht="21">
      <c r="A48" s="13"/>
      <c r="B48" s="14"/>
      <c r="C48" s="15"/>
      <c r="D48" s="16"/>
      <c r="E48" s="17"/>
      <c r="F48" s="17"/>
      <c r="G48" s="17"/>
      <c r="H48" s="17"/>
      <c r="I48" s="17"/>
      <c r="J48" s="18"/>
    </row>
    <row r="49" spans="1:10" ht="21">
      <c r="A49" s="13"/>
      <c r="B49" s="14"/>
      <c r="C49" s="15"/>
      <c r="D49" s="16"/>
      <c r="E49" s="17"/>
      <c r="F49" s="17"/>
      <c r="G49" s="17"/>
      <c r="H49" s="17"/>
      <c r="I49" s="17"/>
      <c r="J49" s="18"/>
    </row>
    <row r="50" spans="1:10" ht="21">
      <c r="A50" s="13"/>
      <c r="B50" s="14"/>
      <c r="C50" s="15"/>
      <c r="D50" s="16"/>
      <c r="E50" s="17"/>
      <c r="F50" s="17"/>
      <c r="G50" s="17"/>
      <c r="H50" s="17"/>
      <c r="I50" s="17"/>
      <c r="J50" s="18"/>
    </row>
    <row r="51" spans="1:10" ht="21">
      <c r="A51" s="20"/>
      <c r="B51" s="34"/>
      <c r="C51" s="22"/>
      <c r="D51" s="23"/>
      <c r="E51" s="24"/>
      <c r="F51" s="24"/>
      <c r="G51" s="24"/>
      <c r="H51" s="24"/>
      <c r="I51" s="24"/>
      <c r="J51" s="21"/>
    </row>
    <row r="52" spans="1:10" ht="23.25">
      <c r="A52" s="513" t="s">
        <v>0</v>
      </c>
      <c r="B52" s="513"/>
      <c r="C52" s="513"/>
      <c r="D52" s="513"/>
      <c r="E52" s="513"/>
      <c r="F52" s="513"/>
      <c r="G52" s="513"/>
      <c r="H52" s="513"/>
      <c r="I52" s="513"/>
      <c r="J52" s="513"/>
    </row>
    <row r="53" spans="1:2" ht="21">
      <c r="A53" s="515" t="s">
        <v>1</v>
      </c>
      <c r="B53" s="515"/>
    </row>
    <row r="54" ht="21.75" thickBot="1">
      <c r="A54" s="2"/>
    </row>
    <row r="55" spans="1:10" ht="21">
      <c r="A55" s="516" t="s">
        <v>2</v>
      </c>
      <c r="B55" s="518" t="s">
        <v>3</v>
      </c>
      <c r="C55" s="520" t="s">
        <v>4</v>
      </c>
      <c r="D55" s="520"/>
      <c r="E55" s="521" t="s">
        <v>5</v>
      </c>
      <c r="F55" s="522"/>
      <c r="G55" s="521" t="s">
        <v>6</v>
      </c>
      <c r="H55" s="523"/>
      <c r="I55" s="3" t="s">
        <v>7</v>
      </c>
      <c r="J55" s="524" t="s">
        <v>8</v>
      </c>
    </row>
    <row r="56" spans="1:10" ht="21">
      <c r="A56" s="517"/>
      <c r="B56" s="519"/>
      <c r="C56" s="4" t="s">
        <v>9</v>
      </c>
      <c r="D56" s="4" t="s">
        <v>10</v>
      </c>
      <c r="E56" s="5" t="s">
        <v>11</v>
      </c>
      <c r="F56" s="5" t="s">
        <v>12</v>
      </c>
      <c r="G56" s="5" t="s">
        <v>11</v>
      </c>
      <c r="H56" s="6" t="s">
        <v>12</v>
      </c>
      <c r="I56" s="5" t="s">
        <v>13</v>
      </c>
      <c r="J56" s="525"/>
    </row>
    <row r="57" spans="1:10" ht="21">
      <c r="A57" s="13">
        <v>2.3</v>
      </c>
      <c r="B57" s="14" t="s">
        <v>56</v>
      </c>
      <c r="C57" s="15"/>
      <c r="D57" s="16"/>
      <c r="E57" s="17"/>
      <c r="F57" s="17"/>
      <c r="G57" s="17"/>
      <c r="H57" s="17"/>
      <c r="I57" s="17"/>
      <c r="J57" s="18"/>
    </row>
    <row r="58" spans="1:10" ht="21">
      <c r="A58" s="13"/>
      <c r="B58" s="18" t="s">
        <v>57</v>
      </c>
      <c r="C58" s="15">
        <v>29.51</v>
      </c>
      <c r="D58" s="33" t="s">
        <v>23</v>
      </c>
      <c r="E58" s="17">
        <v>285</v>
      </c>
      <c r="F58" s="17">
        <f>E58*C58</f>
        <v>8410.35</v>
      </c>
      <c r="G58" s="17">
        <v>80</v>
      </c>
      <c r="H58" s="17">
        <f>G58*C58</f>
        <v>2360.8</v>
      </c>
      <c r="I58" s="17">
        <f>H58+F58</f>
        <v>10771.150000000001</v>
      </c>
      <c r="J58" s="18"/>
    </row>
    <row r="59" spans="1:10" ht="21">
      <c r="A59" s="13"/>
      <c r="B59" s="18" t="s">
        <v>58</v>
      </c>
      <c r="C59" s="15">
        <v>175.574</v>
      </c>
      <c r="D59" s="33" t="s">
        <v>23</v>
      </c>
      <c r="E59" s="17">
        <v>128.79365</v>
      </c>
      <c r="F59" s="17">
        <f>E59*C59</f>
        <v>22612.816305100005</v>
      </c>
      <c r="G59" s="17">
        <v>60</v>
      </c>
      <c r="H59" s="17">
        <f>G59*C59</f>
        <v>10534.44</v>
      </c>
      <c r="I59" s="17">
        <f>H59+F59</f>
        <v>33147.2563051</v>
      </c>
      <c r="J59" s="18"/>
    </row>
    <row r="60" spans="1:10" ht="21">
      <c r="A60" s="13">
        <v>2.4</v>
      </c>
      <c r="B60" s="32" t="s">
        <v>59</v>
      </c>
      <c r="C60" s="15"/>
      <c r="D60" s="16"/>
      <c r="E60" s="17"/>
      <c r="F60" s="17"/>
      <c r="G60" s="17"/>
      <c r="H60" s="17"/>
      <c r="I60" s="17"/>
      <c r="J60" s="18"/>
    </row>
    <row r="61" spans="1:10" ht="21">
      <c r="A61" s="13"/>
      <c r="B61" s="18" t="s">
        <v>60</v>
      </c>
      <c r="C61" s="15">
        <v>94.1045</v>
      </c>
      <c r="D61" s="16" t="s">
        <v>25</v>
      </c>
      <c r="E61" s="17">
        <v>23.34</v>
      </c>
      <c r="F61" s="17">
        <f>E61*C61</f>
        <v>2196.39903</v>
      </c>
      <c r="G61" s="17">
        <v>8.5</v>
      </c>
      <c r="H61" s="17">
        <f>G61*C61</f>
        <v>799.88825</v>
      </c>
      <c r="I61" s="17">
        <f>H61+F61</f>
        <v>2996.28728</v>
      </c>
      <c r="J61" s="18"/>
    </row>
    <row r="62" spans="1:10" ht="21">
      <c r="A62" s="13"/>
      <c r="B62" s="18" t="s">
        <v>61</v>
      </c>
      <c r="C62" s="15">
        <v>61.25</v>
      </c>
      <c r="D62" s="16" t="s">
        <v>50</v>
      </c>
      <c r="E62" s="17">
        <v>18.1</v>
      </c>
      <c r="F62" s="17">
        <f aca="true" t="shared" si="3" ref="F62:F70">E62*C62</f>
        <v>1108.625</v>
      </c>
      <c r="G62" s="17"/>
      <c r="H62" s="17"/>
      <c r="I62" s="17">
        <f aca="true" t="shared" si="4" ref="I62:I70">H62+F62</f>
        <v>1108.625</v>
      </c>
      <c r="J62" s="18"/>
    </row>
    <row r="63" spans="1:10" ht="21">
      <c r="A63" s="13"/>
      <c r="B63" s="18" t="s">
        <v>62</v>
      </c>
      <c r="C63" s="15">
        <v>168</v>
      </c>
      <c r="D63" s="16" t="s">
        <v>48</v>
      </c>
      <c r="E63" s="17">
        <v>2.51</v>
      </c>
      <c r="F63" s="17">
        <f t="shared" si="3"/>
        <v>421.67999999999995</v>
      </c>
      <c r="G63" s="17"/>
      <c r="H63" s="17"/>
      <c r="I63" s="17">
        <f t="shared" si="4"/>
        <v>421.67999999999995</v>
      </c>
      <c r="J63" s="18"/>
    </row>
    <row r="64" spans="1:10" ht="21">
      <c r="A64" s="13"/>
      <c r="B64" s="18" t="s">
        <v>63</v>
      </c>
      <c r="C64" s="15">
        <v>28</v>
      </c>
      <c r="D64" s="16" t="s">
        <v>48</v>
      </c>
      <c r="E64" s="17">
        <v>5</v>
      </c>
      <c r="F64" s="17">
        <f t="shared" si="3"/>
        <v>140</v>
      </c>
      <c r="G64" s="17"/>
      <c r="H64" s="17"/>
      <c r="I64" s="17">
        <f t="shared" si="4"/>
        <v>140</v>
      </c>
      <c r="J64" s="18"/>
    </row>
    <row r="65" spans="1:10" ht="21">
      <c r="A65" s="13"/>
      <c r="B65" s="18" t="s">
        <v>64</v>
      </c>
      <c r="C65" s="15">
        <v>0.07</v>
      </c>
      <c r="D65" s="16" t="s">
        <v>23</v>
      </c>
      <c r="E65" s="17">
        <v>886.34</v>
      </c>
      <c r="F65" s="17">
        <f t="shared" si="3"/>
        <v>62.04380000000001</v>
      </c>
      <c r="G65" s="17"/>
      <c r="H65" s="17"/>
      <c r="I65" s="17">
        <f t="shared" si="4"/>
        <v>62.04380000000001</v>
      </c>
      <c r="J65" s="18"/>
    </row>
    <row r="66" spans="1:10" ht="21">
      <c r="A66" s="13"/>
      <c r="B66" s="18" t="s">
        <v>39</v>
      </c>
      <c r="C66" s="15">
        <v>11.272</v>
      </c>
      <c r="D66" s="16" t="s">
        <v>23</v>
      </c>
      <c r="E66" s="17">
        <v>55</v>
      </c>
      <c r="F66" s="17">
        <f t="shared" si="3"/>
        <v>619.96</v>
      </c>
      <c r="G66" s="17">
        <v>35</v>
      </c>
      <c r="H66" s="17">
        <f>G66*C66</f>
        <v>394.52</v>
      </c>
      <c r="I66" s="17">
        <f t="shared" si="4"/>
        <v>1014.48</v>
      </c>
      <c r="J66" s="18"/>
    </row>
    <row r="67" spans="1:10" ht="21">
      <c r="A67" s="13"/>
      <c r="B67" s="18" t="s">
        <v>65</v>
      </c>
      <c r="C67" s="15">
        <v>11.272</v>
      </c>
      <c r="D67" s="16" t="s">
        <v>23</v>
      </c>
      <c r="E67" s="17">
        <v>45</v>
      </c>
      <c r="F67" s="17">
        <f t="shared" si="3"/>
        <v>507.24</v>
      </c>
      <c r="G67" s="17">
        <v>35</v>
      </c>
      <c r="H67" s="17">
        <f>G67*C67</f>
        <v>394.52</v>
      </c>
      <c r="I67" s="17">
        <f t="shared" si="4"/>
        <v>901.76</v>
      </c>
      <c r="J67" s="18"/>
    </row>
    <row r="68" spans="1:10" ht="21">
      <c r="A68" s="13">
        <v>2.5</v>
      </c>
      <c r="B68" s="18" t="s">
        <v>66</v>
      </c>
      <c r="C68" s="15"/>
      <c r="D68" s="16"/>
      <c r="E68" s="17"/>
      <c r="F68" s="17"/>
      <c r="G68" s="17"/>
      <c r="H68" s="17"/>
      <c r="I68" s="17"/>
      <c r="J68" s="18"/>
    </row>
    <row r="69" spans="1:10" ht="21">
      <c r="A69" s="13"/>
      <c r="B69" s="18" t="s">
        <v>67</v>
      </c>
      <c r="C69" s="15">
        <v>28.9</v>
      </c>
      <c r="D69" s="16" t="s">
        <v>23</v>
      </c>
      <c r="E69" s="17">
        <v>246.14835000000002</v>
      </c>
      <c r="F69" s="17">
        <f t="shared" si="3"/>
        <v>7113.687315</v>
      </c>
      <c r="G69" s="17">
        <v>120</v>
      </c>
      <c r="H69" s="17">
        <f>G69*C69</f>
        <v>3468</v>
      </c>
      <c r="I69" s="17">
        <f t="shared" si="4"/>
        <v>10581.687315</v>
      </c>
      <c r="J69" s="18"/>
    </row>
    <row r="70" spans="1:14" ht="21">
      <c r="A70" s="13"/>
      <c r="B70" s="18" t="s">
        <v>68</v>
      </c>
      <c r="C70" s="15">
        <v>3.24</v>
      </c>
      <c r="D70" s="16" t="s">
        <v>23</v>
      </c>
      <c r="E70" s="17">
        <v>164.68395000000004</v>
      </c>
      <c r="F70" s="17">
        <f t="shared" si="3"/>
        <v>533.5759980000001</v>
      </c>
      <c r="G70" s="17">
        <v>121</v>
      </c>
      <c r="H70" s="17">
        <f>G70*C70</f>
        <v>392.04</v>
      </c>
      <c r="I70" s="17">
        <f t="shared" si="4"/>
        <v>925.6159980000002</v>
      </c>
      <c r="J70" s="18"/>
      <c r="M70" s="25">
        <f>SUM(I58:I70)</f>
        <v>62070.5856981</v>
      </c>
      <c r="N70" s="25"/>
    </row>
    <row r="71" spans="1:10" ht="21">
      <c r="A71" s="13"/>
      <c r="B71" s="14"/>
      <c r="C71" s="15"/>
      <c r="D71" s="16"/>
      <c r="E71" s="17"/>
      <c r="F71" s="17"/>
      <c r="G71" s="17"/>
      <c r="H71" s="17"/>
      <c r="I71" s="17"/>
      <c r="J71" s="18"/>
    </row>
    <row r="72" spans="1:10" ht="21">
      <c r="A72" s="13"/>
      <c r="B72" s="14"/>
      <c r="C72" s="15"/>
      <c r="D72" s="16"/>
      <c r="E72" s="17"/>
      <c r="F72" s="17"/>
      <c r="G72" s="17"/>
      <c r="H72" s="17"/>
      <c r="I72" s="17"/>
      <c r="J72" s="18"/>
    </row>
    <row r="73" spans="1:10" ht="21">
      <c r="A73" s="13"/>
      <c r="B73" s="14"/>
      <c r="C73" s="15"/>
      <c r="D73" s="16"/>
      <c r="E73" s="17"/>
      <c r="F73" s="17"/>
      <c r="G73" s="17"/>
      <c r="H73" s="17"/>
      <c r="I73" s="17"/>
      <c r="J73" s="18"/>
    </row>
    <row r="74" spans="1:10" ht="21">
      <c r="A74" s="13"/>
      <c r="B74" s="14"/>
      <c r="C74" s="15"/>
      <c r="D74" s="16"/>
      <c r="E74" s="17"/>
      <c r="F74" s="17"/>
      <c r="G74" s="17"/>
      <c r="H74" s="17"/>
      <c r="I74" s="17"/>
      <c r="J74" s="18"/>
    </row>
    <row r="75" spans="1:10" ht="21">
      <c r="A75" s="13"/>
      <c r="B75" s="14"/>
      <c r="C75" s="15"/>
      <c r="D75" s="16"/>
      <c r="E75" s="17"/>
      <c r="F75" s="17"/>
      <c r="G75" s="17"/>
      <c r="H75" s="17"/>
      <c r="I75" s="17"/>
      <c r="J75" s="18"/>
    </row>
    <row r="76" spans="1:10" ht="21">
      <c r="A76" s="20"/>
      <c r="B76" s="23"/>
      <c r="C76" s="22"/>
      <c r="D76" s="23"/>
      <c r="E76" s="24"/>
      <c r="F76" s="24"/>
      <c r="G76" s="24"/>
      <c r="H76" s="24"/>
      <c r="I76" s="35"/>
      <c r="J76" s="21"/>
    </row>
    <row r="77" spans="1:10" ht="23.25">
      <c r="A77" s="513" t="s">
        <v>0</v>
      </c>
      <c r="B77" s="513"/>
      <c r="C77" s="513"/>
      <c r="D77" s="513"/>
      <c r="E77" s="513"/>
      <c r="F77" s="513"/>
      <c r="G77" s="513"/>
      <c r="H77" s="513"/>
      <c r="I77" s="513"/>
      <c r="J77" s="513"/>
    </row>
    <row r="78" spans="1:2" ht="21">
      <c r="A78" s="515" t="s">
        <v>1</v>
      </c>
      <c r="B78" s="515"/>
    </row>
    <row r="79" ht="21.75" thickBot="1">
      <c r="A79" s="2"/>
    </row>
    <row r="80" spans="1:10" ht="21">
      <c r="A80" s="516" t="s">
        <v>2</v>
      </c>
      <c r="B80" s="518" t="s">
        <v>3</v>
      </c>
      <c r="C80" s="520" t="s">
        <v>4</v>
      </c>
      <c r="D80" s="520"/>
      <c r="E80" s="521" t="s">
        <v>5</v>
      </c>
      <c r="F80" s="522"/>
      <c r="G80" s="521" t="s">
        <v>6</v>
      </c>
      <c r="H80" s="523"/>
      <c r="I80" s="3" t="s">
        <v>7</v>
      </c>
      <c r="J80" s="524" t="s">
        <v>8</v>
      </c>
    </row>
    <row r="81" spans="1:10" ht="21">
      <c r="A81" s="517"/>
      <c r="B81" s="519"/>
      <c r="C81" s="4" t="s">
        <v>9</v>
      </c>
      <c r="D81" s="4" t="s">
        <v>10</v>
      </c>
      <c r="E81" s="5" t="s">
        <v>11</v>
      </c>
      <c r="F81" s="5" t="s">
        <v>12</v>
      </c>
      <c r="G81" s="5" t="s">
        <v>11</v>
      </c>
      <c r="H81" s="6" t="s">
        <v>12</v>
      </c>
      <c r="I81" s="5" t="s">
        <v>13</v>
      </c>
      <c r="J81" s="525"/>
    </row>
    <row r="82" spans="1:10" ht="21">
      <c r="A82" s="13">
        <v>2.6</v>
      </c>
      <c r="B82" s="18" t="s">
        <v>69</v>
      </c>
      <c r="C82" s="15"/>
      <c r="D82" s="16"/>
      <c r="E82" s="17"/>
      <c r="F82" s="17"/>
      <c r="G82" s="17"/>
      <c r="H82" s="17"/>
      <c r="I82" s="17"/>
      <c r="J82" s="18"/>
    </row>
    <row r="83" spans="1:10" ht="21">
      <c r="A83" s="13"/>
      <c r="B83" s="18" t="s">
        <v>70</v>
      </c>
      <c r="C83" s="15">
        <v>336.62</v>
      </c>
      <c r="D83" s="16" t="s">
        <v>23</v>
      </c>
      <c r="E83" s="17">
        <v>113</v>
      </c>
      <c r="F83" s="17">
        <f>E83*C83</f>
        <v>38038.06</v>
      </c>
      <c r="G83" s="17">
        <v>70</v>
      </c>
      <c r="H83" s="17">
        <f>G83*C83</f>
        <v>23563.4</v>
      </c>
      <c r="I83" s="17">
        <f>H83+F83</f>
        <v>61601.46</v>
      </c>
      <c r="J83" s="18"/>
    </row>
    <row r="84" spans="1:10" ht="21">
      <c r="A84" s="13"/>
      <c r="B84" s="18" t="s">
        <v>71</v>
      </c>
      <c r="C84" s="15">
        <v>57.35</v>
      </c>
      <c r="D84" s="16" t="s">
        <v>23</v>
      </c>
      <c r="E84" s="17">
        <v>113</v>
      </c>
      <c r="F84" s="17">
        <f>E84*C84</f>
        <v>6480.55</v>
      </c>
      <c r="G84" s="17">
        <v>70</v>
      </c>
      <c r="H84" s="17">
        <f>G84*C84</f>
        <v>4014.5</v>
      </c>
      <c r="I84" s="17">
        <f>H84+F84</f>
        <v>10495.05</v>
      </c>
      <c r="J84" s="18"/>
    </row>
    <row r="85" spans="1:10" ht="21">
      <c r="A85" s="13"/>
      <c r="B85" s="18" t="s">
        <v>72</v>
      </c>
      <c r="C85" s="15">
        <v>114.95</v>
      </c>
      <c r="D85" s="16" t="s">
        <v>23</v>
      </c>
      <c r="E85" s="17">
        <v>113</v>
      </c>
      <c r="F85" s="17">
        <f>E85*C85</f>
        <v>12989.35</v>
      </c>
      <c r="G85" s="17">
        <v>70</v>
      </c>
      <c r="H85" s="17">
        <f>G85*C85</f>
        <v>8046.5</v>
      </c>
      <c r="I85" s="17">
        <f>H85+F85</f>
        <v>21035.85</v>
      </c>
      <c r="J85" s="18"/>
    </row>
    <row r="86" spans="1:10" ht="21">
      <c r="A86" s="13"/>
      <c r="B86" s="18" t="s">
        <v>73</v>
      </c>
      <c r="C86" s="15">
        <v>10.56</v>
      </c>
      <c r="D86" s="16" t="s">
        <v>23</v>
      </c>
      <c r="E86" s="17">
        <v>113</v>
      </c>
      <c r="F86" s="17">
        <f>E86*C86</f>
        <v>1193.28</v>
      </c>
      <c r="G86" s="17">
        <v>70</v>
      </c>
      <c r="H86" s="17">
        <f>G86*C86</f>
        <v>739.2</v>
      </c>
      <c r="I86" s="17">
        <f>H86+F86</f>
        <v>1932.48</v>
      </c>
      <c r="J86" s="18"/>
    </row>
    <row r="87" spans="1:10" ht="21">
      <c r="A87" s="13"/>
      <c r="B87" s="18" t="s">
        <v>74</v>
      </c>
      <c r="C87" s="15">
        <v>10.8</v>
      </c>
      <c r="D87" s="16" t="s">
        <v>23</v>
      </c>
      <c r="E87" s="17">
        <v>113</v>
      </c>
      <c r="F87" s="17">
        <f>E87*C87</f>
        <v>1220.4</v>
      </c>
      <c r="G87" s="17">
        <v>70</v>
      </c>
      <c r="H87" s="17">
        <f>G87*C87</f>
        <v>756</v>
      </c>
      <c r="I87" s="17">
        <f>H87+F87</f>
        <v>1976.4</v>
      </c>
      <c r="J87" s="18"/>
    </row>
    <row r="88" spans="1:10" ht="21">
      <c r="A88" s="13">
        <v>2.7</v>
      </c>
      <c r="B88" s="14" t="s">
        <v>75</v>
      </c>
      <c r="C88" s="15"/>
      <c r="D88" s="16"/>
      <c r="E88" s="17"/>
      <c r="F88" s="17"/>
      <c r="G88" s="17"/>
      <c r="H88" s="17"/>
      <c r="I88" s="17"/>
      <c r="J88" s="18"/>
    </row>
    <row r="89" spans="1:10" ht="21">
      <c r="A89" s="13"/>
      <c r="B89" s="36" t="s">
        <v>76</v>
      </c>
      <c r="C89" s="15">
        <v>23.4</v>
      </c>
      <c r="D89" s="37" t="s">
        <v>23</v>
      </c>
      <c r="E89" s="17">
        <v>68.8439</v>
      </c>
      <c r="F89" s="17">
        <f>E89*C89</f>
        <v>1610.94726</v>
      </c>
      <c r="G89" s="17">
        <v>55</v>
      </c>
      <c r="H89" s="17">
        <f>G89*C89</f>
        <v>1287</v>
      </c>
      <c r="I89" s="17">
        <f>H89+F89</f>
        <v>2897.94726</v>
      </c>
      <c r="J89" s="18"/>
    </row>
    <row r="90" spans="1:10" ht="21">
      <c r="A90" s="13"/>
      <c r="B90" s="36" t="s">
        <v>77</v>
      </c>
      <c r="C90" s="15">
        <v>3.3</v>
      </c>
      <c r="D90" s="37" t="s">
        <v>23</v>
      </c>
      <c r="E90" s="17">
        <v>259.99715000000003</v>
      </c>
      <c r="F90" s="17">
        <f>E90*C90</f>
        <v>857.9905950000001</v>
      </c>
      <c r="G90" s="17">
        <v>88</v>
      </c>
      <c r="H90" s="17">
        <f>G90*C90</f>
        <v>290.4</v>
      </c>
      <c r="I90" s="17">
        <f aca="true" t="shared" si="5" ref="I90:I95">H90+F90</f>
        <v>1148.390595</v>
      </c>
      <c r="J90" s="18"/>
    </row>
    <row r="91" spans="1:10" ht="21">
      <c r="A91" s="13"/>
      <c r="B91" s="36" t="s">
        <v>78</v>
      </c>
      <c r="C91" s="15">
        <v>123.72</v>
      </c>
      <c r="D91" s="37" t="s">
        <v>23</v>
      </c>
      <c r="E91" s="17">
        <v>10</v>
      </c>
      <c r="F91" s="17">
        <f>E91*C91</f>
        <v>1237.2</v>
      </c>
      <c r="G91" s="17"/>
      <c r="H91" s="17"/>
      <c r="I91" s="17">
        <f t="shared" si="5"/>
        <v>1237.2</v>
      </c>
      <c r="J91" s="18"/>
    </row>
    <row r="92" spans="1:10" ht="21">
      <c r="A92" s="13">
        <v>2.8</v>
      </c>
      <c r="B92" s="36" t="s">
        <v>79</v>
      </c>
      <c r="C92" s="15"/>
      <c r="D92" s="37"/>
      <c r="E92" s="17"/>
      <c r="F92" s="17"/>
      <c r="G92" s="17"/>
      <c r="H92" s="17"/>
      <c r="I92" s="17"/>
      <c r="J92" s="18"/>
    </row>
    <row r="93" spans="1:10" ht="21">
      <c r="A93" s="13"/>
      <c r="B93" s="36" t="s">
        <v>80</v>
      </c>
      <c r="C93" s="15">
        <v>27.319999999999997</v>
      </c>
      <c r="D93" s="37" t="s">
        <v>23</v>
      </c>
      <c r="E93" s="17">
        <v>269.50975000000005</v>
      </c>
      <c r="F93" s="17">
        <f>E93*C93</f>
        <v>7363.006370000001</v>
      </c>
      <c r="G93" s="17">
        <v>120</v>
      </c>
      <c r="H93" s="17">
        <f>G93*C93</f>
        <v>3278.3999999999996</v>
      </c>
      <c r="I93" s="17">
        <f t="shared" si="5"/>
        <v>10641.40637</v>
      </c>
      <c r="J93" s="18"/>
    </row>
    <row r="94" spans="1:10" ht="21">
      <c r="A94" s="13"/>
      <c r="B94" s="36" t="s">
        <v>81</v>
      </c>
      <c r="C94" s="15">
        <v>73</v>
      </c>
      <c r="D94" s="37" t="s">
        <v>23</v>
      </c>
      <c r="E94" s="17">
        <v>269.50975000000005</v>
      </c>
      <c r="F94" s="17">
        <f>E94*C94</f>
        <v>19674.211750000002</v>
      </c>
      <c r="G94" s="17">
        <v>120</v>
      </c>
      <c r="H94" s="17">
        <f>G94*C94</f>
        <v>8760</v>
      </c>
      <c r="I94" s="17">
        <f t="shared" si="5"/>
        <v>28434.211750000002</v>
      </c>
      <c r="J94" s="18"/>
    </row>
    <row r="95" spans="1:14" ht="21">
      <c r="A95" s="13"/>
      <c r="B95" s="36" t="s">
        <v>82</v>
      </c>
      <c r="C95" s="15">
        <v>4.662</v>
      </c>
      <c r="D95" s="37" t="s">
        <v>23</v>
      </c>
      <c r="E95" s="17">
        <v>244.86545000000004</v>
      </c>
      <c r="F95" s="17">
        <f>E95*C95</f>
        <v>1141.5627279000003</v>
      </c>
      <c r="G95" s="17">
        <v>120</v>
      </c>
      <c r="H95" s="17">
        <f>G95*C95</f>
        <v>559.4399999999999</v>
      </c>
      <c r="I95" s="17">
        <f t="shared" si="5"/>
        <v>1701.0027279</v>
      </c>
      <c r="J95" s="18"/>
      <c r="M95" s="25">
        <f>SUM(I83:I95)</f>
        <v>143101.39870289998</v>
      </c>
      <c r="N95" s="25"/>
    </row>
    <row r="96" spans="1:10" ht="21">
      <c r="A96" s="13"/>
      <c r="B96" s="14"/>
      <c r="C96" s="15"/>
      <c r="D96" s="16"/>
      <c r="E96" s="17"/>
      <c r="F96" s="17"/>
      <c r="G96" s="17"/>
      <c r="H96" s="17"/>
      <c r="I96" s="17"/>
      <c r="J96" s="18"/>
    </row>
    <row r="97" spans="1:10" ht="21">
      <c r="A97" s="13"/>
      <c r="B97" s="14"/>
      <c r="C97" s="15"/>
      <c r="D97" s="16"/>
      <c r="E97" s="17"/>
      <c r="F97" s="17"/>
      <c r="G97" s="17"/>
      <c r="H97" s="17"/>
      <c r="I97" s="17"/>
      <c r="J97" s="18"/>
    </row>
    <row r="98" spans="1:10" ht="21">
      <c r="A98" s="13"/>
      <c r="B98" s="14"/>
      <c r="C98" s="15"/>
      <c r="D98" s="16"/>
      <c r="E98" s="17"/>
      <c r="F98" s="17"/>
      <c r="G98" s="17"/>
      <c r="H98" s="17"/>
      <c r="I98" s="17"/>
      <c r="J98" s="18"/>
    </row>
    <row r="99" spans="1:10" ht="21">
      <c r="A99" s="13"/>
      <c r="B99" s="14"/>
      <c r="C99" s="15"/>
      <c r="D99" s="16"/>
      <c r="E99" s="17"/>
      <c r="F99" s="17"/>
      <c r="G99" s="17"/>
      <c r="H99" s="17"/>
      <c r="I99" s="17"/>
      <c r="J99" s="18"/>
    </row>
    <row r="100" spans="1:10" ht="21">
      <c r="A100" s="13"/>
      <c r="B100" s="14"/>
      <c r="C100" s="15"/>
      <c r="D100" s="16"/>
      <c r="E100" s="17"/>
      <c r="F100" s="17"/>
      <c r="G100" s="17"/>
      <c r="H100" s="17"/>
      <c r="I100" s="17"/>
      <c r="J100" s="18"/>
    </row>
    <row r="101" spans="1:10" ht="21">
      <c r="A101" s="22"/>
      <c r="B101" s="23"/>
      <c r="C101" s="22"/>
      <c r="D101" s="23"/>
      <c r="E101" s="24"/>
      <c r="F101" s="24"/>
      <c r="G101" s="24"/>
      <c r="H101" s="24"/>
      <c r="I101" s="35"/>
      <c r="J101" s="21"/>
    </row>
    <row r="102" spans="1:10" ht="23.25">
      <c r="A102" s="513" t="s">
        <v>0</v>
      </c>
      <c r="B102" s="513"/>
      <c r="C102" s="513"/>
      <c r="D102" s="513"/>
      <c r="E102" s="513"/>
      <c r="F102" s="513"/>
      <c r="G102" s="513"/>
      <c r="H102" s="513"/>
      <c r="I102" s="513"/>
      <c r="J102" s="513"/>
    </row>
    <row r="103" spans="1:2" ht="21">
      <c r="A103" s="515" t="s">
        <v>1</v>
      </c>
      <c r="B103" s="515"/>
    </row>
    <row r="104" ht="21.75" thickBot="1">
      <c r="A104" s="2"/>
    </row>
    <row r="105" spans="1:10" ht="21">
      <c r="A105" s="516" t="s">
        <v>2</v>
      </c>
      <c r="B105" s="518" t="s">
        <v>3</v>
      </c>
      <c r="C105" s="520" t="s">
        <v>4</v>
      </c>
      <c r="D105" s="520"/>
      <c r="E105" s="521" t="s">
        <v>5</v>
      </c>
      <c r="F105" s="522"/>
      <c r="G105" s="521" t="s">
        <v>6</v>
      </c>
      <c r="H105" s="523"/>
      <c r="I105" s="3" t="s">
        <v>7</v>
      </c>
      <c r="J105" s="524" t="s">
        <v>8</v>
      </c>
    </row>
    <row r="106" spans="1:10" ht="21">
      <c r="A106" s="517"/>
      <c r="B106" s="519"/>
      <c r="C106" s="4" t="s">
        <v>9</v>
      </c>
      <c r="D106" s="4" t="s">
        <v>10</v>
      </c>
      <c r="E106" s="5" t="s">
        <v>11</v>
      </c>
      <c r="F106" s="5" t="s">
        <v>12</v>
      </c>
      <c r="G106" s="5" t="s">
        <v>11</v>
      </c>
      <c r="H106" s="6" t="s">
        <v>12</v>
      </c>
      <c r="I106" s="5" t="s">
        <v>13</v>
      </c>
      <c r="J106" s="525"/>
    </row>
    <row r="107" spans="1:10" ht="21">
      <c r="A107" s="13">
        <v>2.9</v>
      </c>
      <c r="B107" s="14" t="s">
        <v>83</v>
      </c>
      <c r="C107" s="15"/>
      <c r="D107" s="16"/>
      <c r="E107" s="17"/>
      <c r="F107" s="17"/>
      <c r="G107" s="17"/>
      <c r="H107" s="17"/>
      <c r="I107" s="17"/>
      <c r="J107" s="18"/>
    </row>
    <row r="108" spans="1:10" ht="21">
      <c r="A108" s="13" t="s">
        <v>84</v>
      </c>
      <c r="B108" s="14" t="s">
        <v>85</v>
      </c>
      <c r="C108" s="15"/>
      <c r="D108" s="16"/>
      <c r="E108" s="17"/>
      <c r="F108" s="17"/>
      <c r="G108" s="17"/>
      <c r="H108" s="17"/>
      <c r="I108" s="17"/>
      <c r="J108" s="18"/>
    </row>
    <row r="109" spans="1:10" ht="21">
      <c r="A109" s="13"/>
      <c r="B109" s="14" t="s">
        <v>86</v>
      </c>
      <c r="C109" s="15">
        <v>1</v>
      </c>
      <c r="D109" s="16" t="s">
        <v>87</v>
      </c>
      <c r="E109" s="17">
        <v>10000</v>
      </c>
      <c r="F109" s="17">
        <f>E109*C109</f>
        <v>10000</v>
      </c>
      <c r="G109" s="17"/>
      <c r="H109" s="17"/>
      <c r="I109" s="17">
        <f>H109+F109</f>
        <v>10000</v>
      </c>
      <c r="J109" s="18"/>
    </row>
    <row r="110" spans="1:10" ht="21">
      <c r="A110" s="13" t="s">
        <v>88</v>
      </c>
      <c r="B110" s="14" t="s">
        <v>89</v>
      </c>
      <c r="C110" s="15"/>
      <c r="D110" s="16"/>
      <c r="E110" s="17"/>
      <c r="F110" s="17"/>
      <c r="G110" s="17"/>
      <c r="H110" s="17"/>
      <c r="I110" s="17"/>
      <c r="J110" s="18"/>
    </row>
    <row r="111" spans="1:10" ht="21">
      <c r="A111" s="13"/>
      <c r="B111" s="14" t="s">
        <v>90</v>
      </c>
      <c r="C111" s="15">
        <v>2</v>
      </c>
      <c r="D111" s="16" t="s">
        <v>87</v>
      </c>
      <c r="E111" s="17">
        <v>3500</v>
      </c>
      <c r="F111" s="17">
        <f>E111*C111</f>
        <v>7000</v>
      </c>
      <c r="G111" s="17"/>
      <c r="H111" s="17"/>
      <c r="I111" s="17">
        <f>H111+F111</f>
        <v>7000</v>
      </c>
      <c r="J111" s="18"/>
    </row>
    <row r="112" spans="1:10" ht="21">
      <c r="A112" s="13" t="s">
        <v>91</v>
      </c>
      <c r="B112" s="14" t="s">
        <v>92</v>
      </c>
      <c r="C112" s="15"/>
      <c r="D112" s="16"/>
      <c r="E112" s="17"/>
      <c r="F112" s="17"/>
      <c r="G112" s="17"/>
      <c r="H112" s="17"/>
      <c r="I112" s="17"/>
      <c r="J112" s="18"/>
    </row>
    <row r="113" spans="1:10" ht="21">
      <c r="A113" s="13"/>
      <c r="B113" s="14" t="s">
        <v>93</v>
      </c>
      <c r="C113" s="15">
        <v>1</v>
      </c>
      <c r="D113" s="16" t="s">
        <v>87</v>
      </c>
      <c r="E113" s="17">
        <v>3916</v>
      </c>
      <c r="F113" s="17">
        <f>E113*C113</f>
        <v>3916</v>
      </c>
      <c r="G113" s="17">
        <v>136</v>
      </c>
      <c r="H113" s="17">
        <f>G113*C113</f>
        <v>136</v>
      </c>
      <c r="I113" s="17">
        <f>H113+F113</f>
        <v>4052</v>
      </c>
      <c r="J113" s="18"/>
    </row>
    <row r="114" spans="1:16" ht="21">
      <c r="A114" s="13" t="s">
        <v>94</v>
      </c>
      <c r="B114" s="14" t="s">
        <v>95</v>
      </c>
      <c r="C114" s="15"/>
      <c r="D114" s="16"/>
      <c r="E114" s="17"/>
      <c r="F114" s="17"/>
      <c r="G114" s="17"/>
      <c r="H114" s="17"/>
      <c r="I114" s="17"/>
      <c r="J114" s="18"/>
      <c r="N114" s="1">
        <f>0.8*2</f>
        <v>1.6</v>
      </c>
      <c r="O114" s="1">
        <v>85</v>
      </c>
      <c r="P114" s="1">
        <f>O114*N114</f>
        <v>136</v>
      </c>
    </row>
    <row r="115" spans="1:16" ht="21">
      <c r="A115" s="13"/>
      <c r="B115" s="14" t="s">
        <v>96</v>
      </c>
      <c r="C115" s="15">
        <v>1</v>
      </c>
      <c r="D115" s="16" t="s">
        <v>87</v>
      </c>
      <c r="E115" s="17">
        <v>1250</v>
      </c>
      <c r="F115" s="17">
        <f aca="true" t="shared" si="6" ref="F115:F121">E115*C115</f>
        <v>1250</v>
      </c>
      <c r="G115" s="17">
        <v>105</v>
      </c>
      <c r="H115" s="17">
        <f>G115*C115</f>
        <v>105</v>
      </c>
      <c r="I115" s="17">
        <f aca="true" t="shared" si="7" ref="I115:I121">H115+F115</f>
        <v>1355</v>
      </c>
      <c r="J115" s="18"/>
      <c r="N115" s="1">
        <f>0.7*2</f>
        <v>1.4</v>
      </c>
      <c r="O115" s="1">
        <v>75</v>
      </c>
      <c r="P115" s="1">
        <f>O115*N115</f>
        <v>105</v>
      </c>
    </row>
    <row r="116" spans="1:16" ht="21">
      <c r="A116" s="13" t="s">
        <v>97</v>
      </c>
      <c r="B116" s="14" t="s">
        <v>98</v>
      </c>
      <c r="C116" s="15"/>
      <c r="D116" s="16"/>
      <c r="E116" s="17"/>
      <c r="F116" s="17"/>
      <c r="G116" s="17"/>
      <c r="H116" s="17"/>
      <c r="I116" s="17"/>
      <c r="J116" s="18"/>
      <c r="M116" s="1">
        <v>0.09</v>
      </c>
      <c r="N116" s="25">
        <f>1.6/M116</f>
        <v>17.77777777777778</v>
      </c>
      <c r="O116" s="1">
        <v>9</v>
      </c>
      <c r="P116" s="1">
        <f>O116*N116</f>
        <v>160</v>
      </c>
    </row>
    <row r="117" spans="1:16" ht="21">
      <c r="A117" s="13"/>
      <c r="B117" s="14" t="s">
        <v>99</v>
      </c>
      <c r="C117" s="15">
        <v>5</v>
      </c>
      <c r="D117" s="16" t="s">
        <v>87</v>
      </c>
      <c r="E117" s="17">
        <v>4550</v>
      </c>
      <c r="F117" s="17">
        <f t="shared" si="6"/>
        <v>22750</v>
      </c>
      <c r="G117" s="17">
        <v>160</v>
      </c>
      <c r="H117" s="17">
        <f>G117*C117</f>
        <v>800</v>
      </c>
      <c r="I117" s="17">
        <f t="shared" si="7"/>
        <v>23550</v>
      </c>
      <c r="J117" s="18"/>
      <c r="N117" s="25">
        <f>1.017/M116</f>
        <v>11.299999999999999</v>
      </c>
      <c r="P117" s="1">
        <f>O116*N117</f>
        <v>101.69999999999999</v>
      </c>
    </row>
    <row r="118" spans="1:16" ht="21">
      <c r="A118" s="13"/>
      <c r="B118" s="14" t="s">
        <v>100</v>
      </c>
      <c r="C118" s="15">
        <v>6</v>
      </c>
      <c r="D118" s="16" t="s">
        <v>87</v>
      </c>
      <c r="E118" s="17">
        <v>3570</v>
      </c>
      <c r="F118" s="17">
        <f t="shared" si="6"/>
        <v>21420</v>
      </c>
      <c r="G118" s="17">
        <v>100</v>
      </c>
      <c r="H118" s="17">
        <f>G118*C118</f>
        <v>600</v>
      </c>
      <c r="I118" s="17">
        <f t="shared" si="7"/>
        <v>22020</v>
      </c>
      <c r="J118" s="18"/>
      <c r="N118" s="25">
        <f>0.36/M116</f>
        <v>4</v>
      </c>
      <c r="P118" s="1">
        <f>N118*O116</f>
        <v>36</v>
      </c>
    </row>
    <row r="119" spans="1:14" ht="21">
      <c r="A119" s="13"/>
      <c r="B119" s="14" t="s">
        <v>101</v>
      </c>
      <c r="C119" s="15">
        <v>1</v>
      </c>
      <c r="D119" s="16" t="s">
        <v>87</v>
      </c>
      <c r="E119" s="17">
        <v>630</v>
      </c>
      <c r="F119" s="17">
        <f t="shared" si="6"/>
        <v>630</v>
      </c>
      <c r="G119" s="17">
        <v>36</v>
      </c>
      <c r="H119" s="17">
        <f>G119*C119</f>
        <v>36</v>
      </c>
      <c r="I119" s="17">
        <f t="shared" si="7"/>
        <v>666</v>
      </c>
      <c r="J119" s="18"/>
      <c r="N119" s="25"/>
    </row>
    <row r="120" spans="1:14" ht="21">
      <c r="A120" s="13" t="s">
        <v>102</v>
      </c>
      <c r="B120" s="14" t="s">
        <v>103</v>
      </c>
      <c r="C120" s="15"/>
      <c r="D120" s="16"/>
      <c r="E120" s="17"/>
      <c r="F120" s="17"/>
      <c r="G120" s="17"/>
      <c r="H120" s="17"/>
      <c r="I120" s="17"/>
      <c r="J120" s="18"/>
      <c r="N120" s="25"/>
    </row>
    <row r="121" spans="1:13" ht="21">
      <c r="A121" s="13"/>
      <c r="B121" s="14" t="s">
        <v>104</v>
      </c>
      <c r="C121" s="15">
        <v>2</v>
      </c>
      <c r="D121" s="16" t="s">
        <v>87</v>
      </c>
      <c r="E121" s="17">
        <v>405.6</v>
      </c>
      <c r="F121" s="17">
        <f t="shared" si="6"/>
        <v>811.2</v>
      </c>
      <c r="G121" s="17"/>
      <c r="H121" s="17"/>
      <c r="I121" s="17">
        <f t="shared" si="7"/>
        <v>811.2</v>
      </c>
      <c r="J121" s="18"/>
      <c r="M121" s="25">
        <f>SUM(I109:I121)</f>
        <v>69454.2</v>
      </c>
    </row>
    <row r="122" spans="1:10" ht="21">
      <c r="A122" s="13"/>
      <c r="B122" s="14"/>
      <c r="C122" s="15"/>
      <c r="D122" s="16"/>
      <c r="E122" s="17"/>
      <c r="F122" s="17"/>
      <c r="G122" s="17"/>
      <c r="H122" s="17"/>
      <c r="I122" s="17"/>
      <c r="J122" s="18"/>
    </row>
    <row r="123" spans="1:10" ht="21">
      <c r="A123" s="13"/>
      <c r="B123" s="14"/>
      <c r="C123" s="15"/>
      <c r="D123" s="16"/>
      <c r="E123" s="17"/>
      <c r="F123" s="17"/>
      <c r="G123" s="17"/>
      <c r="H123" s="17"/>
      <c r="I123" s="17"/>
      <c r="J123" s="18"/>
    </row>
    <row r="124" spans="1:10" ht="21">
      <c r="A124" s="13"/>
      <c r="B124" s="14"/>
      <c r="C124" s="15"/>
      <c r="D124" s="16"/>
      <c r="E124" s="17"/>
      <c r="F124" s="17"/>
      <c r="G124" s="17"/>
      <c r="H124" s="17"/>
      <c r="I124" s="17"/>
      <c r="J124" s="18"/>
    </row>
    <row r="125" spans="1:10" ht="21">
      <c r="A125" s="13"/>
      <c r="B125" s="14"/>
      <c r="C125" s="15"/>
      <c r="D125" s="16"/>
      <c r="E125" s="17"/>
      <c r="F125" s="17"/>
      <c r="G125" s="17"/>
      <c r="H125" s="17"/>
      <c r="I125" s="17"/>
      <c r="J125" s="18"/>
    </row>
    <row r="126" spans="1:10" ht="21">
      <c r="A126" s="20"/>
      <c r="B126" s="23"/>
      <c r="C126" s="22"/>
      <c r="D126" s="23"/>
      <c r="E126" s="24"/>
      <c r="F126" s="24"/>
      <c r="G126" s="24"/>
      <c r="H126" s="24"/>
      <c r="I126" s="35"/>
      <c r="J126" s="21"/>
    </row>
    <row r="127" spans="1:10" ht="23.25">
      <c r="A127" s="513" t="s">
        <v>0</v>
      </c>
      <c r="B127" s="513"/>
      <c r="C127" s="513"/>
      <c r="D127" s="513"/>
      <c r="E127" s="513"/>
      <c r="F127" s="513"/>
      <c r="G127" s="513"/>
      <c r="H127" s="513"/>
      <c r="I127" s="513"/>
      <c r="J127" s="513"/>
    </row>
    <row r="128" spans="1:2" ht="21">
      <c r="A128" s="515" t="s">
        <v>1</v>
      </c>
      <c r="B128" s="515"/>
    </row>
    <row r="129" ht="21.75" thickBot="1">
      <c r="A129" s="2"/>
    </row>
    <row r="130" spans="1:10" ht="21">
      <c r="A130" s="516" t="s">
        <v>2</v>
      </c>
      <c r="B130" s="518" t="s">
        <v>3</v>
      </c>
      <c r="C130" s="520" t="s">
        <v>4</v>
      </c>
      <c r="D130" s="520"/>
      <c r="E130" s="521" t="s">
        <v>5</v>
      </c>
      <c r="F130" s="522"/>
      <c r="G130" s="521" t="s">
        <v>6</v>
      </c>
      <c r="H130" s="523"/>
      <c r="I130" s="3" t="s">
        <v>7</v>
      </c>
      <c r="J130" s="524" t="s">
        <v>8</v>
      </c>
    </row>
    <row r="131" spans="1:10" ht="21">
      <c r="A131" s="517"/>
      <c r="B131" s="519"/>
      <c r="C131" s="4" t="s">
        <v>9</v>
      </c>
      <c r="D131" s="4" t="s">
        <v>10</v>
      </c>
      <c r="E131" s="5" t="s">
        <v>11</v>
      </c>
      <c r="F131" s="5" t="s">
        <v>12</v>
      </c>
      <c r="G131" s="5" t="s">
        <v>11</v>
      </c>
      <c r="H131" s="6" t="s">
        <v>12</v>
      </c>
      <c r="I131" s="5" t="s">
        <v>13</v>
      </c>
      <c r="J131" s="525"/>
    </row>
    <row r="132" spans="1:10" ht="21">
      <c r="A132" s="38">
        <v>2.1</v>
      </c>
      <c r="B132" s="39" t="s">
        <v>105</v>
      </c>
      <c r="C132" s="40"/>
      <c r="D132" s="16"/>
      <c r="E132" s="17"/>
      <c r="F132" s="17"/>
      <c r="G132" s="17"/>
      <c r="H132" s="17"/>
      <c r="I132" s="17"/>
      <c r="J132" s="18"/>
    </row>
    <row r="133" spans="1:10" ht="21">
      <c r="A133" s="15"/>
      <c r="B133" s="39" t="s">
        <v>106</v>
      </c>
      <c r="C133" s="41">
        <v>1</v>
      </c>
      <c r="D133" s="16" t="s">
        <v>87</v>
      </c>
      <c r="E133" s="17">
        <v>3990</v>
      </c>
      <c r="F133" s="17">
        <f>E133*C133</f>
        <v>3990</v>
      </c>
      <c r="G133" s="17">
        <v>298</v>
      </c>
      <c r="H133" s="17">
        <f>G133*C133</f>
        <v>298</v>
      </c>
      <c r="I133" s="17">
        <f>H133+F133</f>
        <v>4288</v>
      </c>
      <c r="J133" s="18"/>
    </row>
    <row r="134" spans="1:10" ht="21">
      <c r="A134" s="15"/>
      <c r="B134" s="39" t="s">
        <v>107</v>
      </c>
      <c r="C134" s="41">
        <v>2</v>
      </c>
      <c r="D134" s="16" t="s">
        <v>87</v>
      </c>
      <c r="E134" s="17">
        <v>800</v>
      </c>
      <c r="F134" s="17">
        <f aca="true" t="shared" si="8" ref="F134:F142">E134*C134</f>
        <v>1600</v>
      </c>
      <c r="G134" s="17">
        <v>298</v>
      </c>
      <c r="H134" s="17">
        <f aca="true" t="shared" si="9" ref="H134:H142">G134*C134</f>
        <v>596</v>
      </c>
      <c r="I134" s="17">
        <f aca="true" t="shared" si="10" ref="I134:I142">H134+F134</f>
        <v>2196</v>
      </c>
      <c r="J134" s="18"/>
    </row>
    <row r="135" spans="1:10" ht="21">
      <c r="A135" s="15"/>
      <c r="B135" s="39" t="s">
        <v>108</v>
      </c>
      <c r="C135" s="41">
        <v>1</v>
      </c>
      <c r="D135" s="16" t="s">
        <v>109</v>
      </c>
      <c r="E135" s="17">
        <v>1150</v>
      </c>
      <c r="F135" s="17">
        <f t="shared" si="8"/>
        <v>1150</v>
      </c>
      <c r="G135" s="17">
        <v>298</v>
      </c>
      <c r="H135" s="17">
        <f t="shared" si="9"/>
        <v>298</v>
      </c>
      <c r="I135" s="17">
        <f t="shared" si="10"/>
        <v>1448</v>
      </c>
      <c r="J135" s="18"/>
    </row>
    <row r="136" spans="1:10" ht="21">
      <c r="A136" s="15"/>
      <c r="B136" s="39" t="s">
        <v>110</v>
      </c>
      <c r="C136" s="41">
        <v>1</v>
      </c>
      <c r="D136" s="16" t="s">
        <v>109</v>
      </c>
      <c r="E136" s="17">
        <v>250</v>
      </c>
      <c r="F136" s="17">
        <f t="shared" si="8"/>
        <v>250</v>
      </c>
      <c r="G136" s="17">
        <v>103</v>
      </c>
      <c r="H136" s="17">
        <f t="shared" si="9"/>
        <v>103</v>
      </c>
      <c r="I136" s="17">
        <f t="shared" si="10"/>
        <v>353</v>
      </c>
      <c r="J136" s="18"/>
    </row>
    <row r="137" spans="1:10" ht="21">
      <c r="A137" s="15"/>
      <c r="B137" s="39" t="s">
        <v>111</v>
      </c>
      <c r="C137" s="41">
        <v>1</v>
      </c>
      <c r="D137" s="16" t="s">
        <v>112</v>
      </c>
      <c r="E137" s="17">
        <v>250</v>
      </c>
      <c r="F137" s="17">
        <f t="shared" si="8"/>
        <v>250</v>
      </c>
      <c r="G137" s="17">
        <v>103</v>
      </c>
      <c r="H137" s="17">
        <f t="shared" si="9"/>
        <v>103</v>
      </c>
      <c r="I137" s="17">
        <f t="shared" si="10"/>
        <v>353</v>
      </c>
      <c r="J137" s="18"/>
    </row>
    <row r="138" spans="1:10" ht="21">
      <c r="A138" s="15"/>
      <c r="B138" s="39" t="s">
        <v>113</v>
      </c>
      <c r="C138" s="41">
        <v>1</v>
      </c>
      <c r="D138" s="16" t="s">
        <v>114</v>
      </c>
      <c r="E138" s="17">
        <v>1600</v>
      </c>
      <c r="F138" s="17">
        <f t="shared" si="8"/>
        <v>1600</v>
      </c>
      <c r="G138" s="17">
        <v>70</v>
      </c>
      <c r="H138" s="17">
        <f t="shared" si="9"/>
        <v>70</v>
      </c>
      <c r="I138" s="17">
        <f t="shared" si="10"/>
        <v>1670</v>
      </c>
      <c r="J138" s="18"/>
    </row>
    <row r="139" spans="1:10" ht="21">
      <c r="A139" s="15"/>
      <c r="B139" s="39" t="s">
        <v>115</v>
      </c>
      <c r="C139" s="41">
        <v>1</v>
      </c>
      <c r="D139" s="16" t="s">
        <v>109</v>
      </c>
      <c r="E139" s="17">
        <v>650</v>
      </c>
      <c r="F139" s="17">
        <f t="shared" si="8"/>
        <v>650</v>
      </c>
      <c r="G139" s="17"/>
      <c r="H139" s="17"/>
      <c r="I139" s="17">
        <f t="shared" si="10"/>
        <v>650</v>
      </c>
      <c r="J139" s="18"/>
    </row>
    <row r="140" spans="1:10" ht="21">
      <c r="A140" s="15"/>
      <c r="B140" s="39" t="s">
        <v>116</v>
      </c>
      <c r="C140" s="41">
        <v>1</v>
      </c>
      <c r="D140" s="16" t="s">
        <v>87</v>
      </c>
      <c r="E140" s="17">
        <v>250</v>
      </c>
      <c r="F140" s="17">
        <f t="shared" si="8"/>
        <v>250</v>
      </c>
      <c r="G140" s="17">
        <v>25</v>
      </c>
      <c r="H140" s="17">
        <f t="shared" si="9"/>
        <v>25</v>
      </c>
      <c r="I140" s="17">
        <f t="shared" si="10"/>
        <v>275</v>
      </c>
      <c r="J140" s="18"/>
    </row>
    <row r="141" spans="1:10" ht="21">
      <c r="A141" s="15"/>
      <c r="B141" s="39" t="s">
        <v>117</v>
      </c>
      <c r="C141" s="41">
        <v>1</v>
      </c>
      <c r="D141" s="16" t="s">
        <v>87</v>
      </c>
      <c r="E141" s="17">
        <v>350</v>
      </c>
      <c r="F141" s="17">
        <f t="shared" si="8"/>
        <v>350</v>
      </c>
      <c r="G141" s="17">
        <v>70</v>
      </c>
      <c r="H141" s="17">
        <f t="shared" si="9"/>
        <v>70</v>
      </c>
      <c r="I141" s="17">
        <f t="shared" si="10"/>
        <v>420</v>
      </c>
      <c r="J141" s="18"/>
    </row>
    <row r="142" spans="1:10" ht="21">
      <c r="A142" s="15"/>
      <c r="B142" s="39" t="s">
        <v>118</v>
      </c>
      <c r="C142" s="15">
        <v>1</v>
      </c>
      <c r="D142" s="16" t="s">
        <v>87</v>
      </c>
      <c r="E142" s="17">
        <v>200</v>
      </c>
      <c r="F142" s="17">
        <f t="shared" si="8"/>
        <v>200</v>
      </c>
      <c r="G142" s="17">
        <v>35</v>
      </c>
      <c r="H142" s="17">
        <f t="shared" si="9"/>
        <v>35</v>
      </c>
      <c r="I142" s="17">
        <f t="shared" si="10"/>
        <v>235</v>
      </c>
      <c r="J142" s="18"/>
    </row>
    <row r="143" spans="1:10" ht="21">
      <c r="A143" s="15">
        <v>2.11</v>
      </c>
      <c r="B143" s="14" t="s">
        <v>119</v>
      </c>
      <c r="C143" s="15"/>
      <c r="D143" s="16"/>
      <c r="E143" s="17"/>
      <c r="F143" s="17"/>
      <c r="G143" s="17"/>
      <c r="H143" s="17"/>
      <c r="I143" s="17"/>
      <c r="J143" s="18"/>
    </row>
    <row r="144" spans="1:13" ht="21">
      <c r="A144" s="15"/>
      <c r="B144" s="14" t="s">
        <v>120</v>
      </c>
      <c r="C144" s="15">
        <v>625.32</v>
      </c>
      <c r="D144" s="16" t="s">
        <v>23</v>
      </c>
      <c r="E144" s="17">
        <v>40</v>
      </c>
      <c r="F144" s="17">
        <f>E144*C144</f>
        <v>25012.800000000003</v>
      </c>
      <c r="G144" s="17">
        <v>30</v>
      </c>
      <c r="H144" s="17">
        <f>G144*C144</f>
        <v>18759.600000000002</v>
      </c>
      <c r="I144" s="17">
        <f>H144+F144</f>
        <v>43772.40000000001</v>
      </c>
      <c r="J144" s="18"/>
      <c r="M144" s="25">
        <f>SUM(I133:I144)</f>
        <v>55660.40000000001</v>
      </c>
    </row>
    <row r="145" spans="1:13" ht="21">
      <c r="A145" s="15"/>
      <c r="B145" s="14"/>
      <c r="C145" s="15"/>
      <c r="D145" s="16"/>
      <c r="E145" s="17"/>
      <c r="F145" s="17"/>
      <c r="G145" s="17"/>
      <c r="H145" s="17"/>
      <c r="I145" s="17"/>
      <c r="J145" s="18"/>
      <c r="M145" s="25"/>
    </row>
    <row r="146" spans="1:10" ht="21">
      <c r="A146" s="15"/>
      <c r="B146" s="28" t="s">
        <v>121</v>
      </c>
      <c r="C146" s="15"/>
      <c r="D146" s="16"/>
      <c r="E146" s="17"/>
      <c r="F146" s="17"/>
      <c r="G146" s="17"/>
      <c r="H146" s="17"/>
      <c r="I146" s="29">
        <f>M46+M70+M95+M121+M144</f>
        <v>397146.38440100005</v>
      </c>
      <c r="J146" s="18"/>
    </row>
    <row r="147" spans="1:10" ht="21">
      <c r="A147" s="42"/>
      <c r="B147" s="43"/>
      <c r="C147" s="42"/>
      <c r="D147" s="44"/>
      <c r="E147" s="45"/>
      <c r="F147" s="45"/>
      <c r="G147" s="45"/>
      <c r="H147" s="45"/>
      <c r="I147" s="46"/>
      <c r="J147" s="47"/>
    </row>
    <row r="148" spans="1:10" ht="21">
      <c r="A148" s="42"/>
      <c r="B148" s="43"/>
      <c r="C148" s="42"/>
      <c r="D148" s="44"/>
      <c r="E148" s="45"/>
      <c r="F148" s="45"/>
      <c r="G148" s="45"/>
      <c r="H148" s="45"/>
      <c r="I148" s="46"/>
      <c r="J148" s="47"/>
    </row>
    <row r="149" spans="1:10" ht="21">
      <c r="A149" s="42"/>
      <c r="B149" s="43"/>
      <c r="C149" s="42"/>
      <c r="D149" s="44"/>
      <c r="E149" s="45"/>
      <c r="F149" s="45"/>
      <c r="G149" s="45"/>
      <c r="H149" s="45"/>
      <c r="I149" s="46"/>
      <c r="J149" s="47"/>
    </row>
    <row r="150" spans="1:10" ht="21">
      <c r="A150" s="42"/>
      <c r="B150" s="43"/>
      <c r="C150" s="42"/>
      <c r="D150" s="44"/>
      <c r="E150" s="45"/>
      <c r="F150" s="45"/>
      <c r="G150" s="45"/>
      <c r="H150" s="45"/>
      <c r="I150" s="46"/>
      <c r="J150" s="47"/>
    </row>
    <row r="151" spans="1:10" ht="21">
      <c r="A151" s="22"/>
      <c r="B151" s="23"/>
      <c r="C151" s="22"/>
      <c r="D151" s="23"/>
      <c r="E151" s="24"/>
      <c r="F151" s="24"/>
      <c r="G151" s="24"/>
      <c r="H151" s="24"/>
      <c r="I151" s="35"/>
      <c r="J151" s="21"/>
    </row>
    <row r="152" spans="1:10" ht="23.25">
      <c r="A152" s="513" t="s">
        <v>0</v>
      </c>
      <c r="B152" s="513"/>
      <c r="C152" s="513"/>
      <c r="D152" s="513"/>
      <c r="E152" s="513"/>
      <c r="F152" s="513"/>
      <c r="G152" s="513"/>
      <c r="H152" s="513"/>
      <c r="I152" s="513"/>
      <c r="J152" s="513"/>
    </row>
    <row r="153" spans="1:2" ht="21">
      <c r="A153" s="515" t="s">
        <v>1</v>
      </c>
      <c r="B153" s="515"/>
    </row>
    <row r="154" ht="21.75" thickBot="1">
      <c r="A154" s="2"/>
    </row>
    <row r="155" spans="1:10" ht="21">
      <c r="A155" s="516" t="s">
        <v>2</v>
      </c>
      <c r="B155" s="518" t="s">
        <v>3</v>
      </c>
      <c r="C155" s="520" t="s">
        <v>4</v>
      </c>
      <c r="D155" s="520"/>
      <c r="E155" s="521" t="s">
        <v>5</v>
      </c>
      <c r="F155" s="522"/>
      <c r="G155" s="521" t="s">
        <v>6</v>
      </c>
      <c r="H155" s="523"/>
      <c r="I155" s="3" t="s">
        <v>7</v>
      </c>
      <c r="J155" s="524" t="s">
        <v>8</v>
      </c>
    </row>
    <row r="156" spans="1:10" ht="21">
      <c r="A156" s="517"/>
      <c r="B156" s="519"/>
      <c r="C156" s="4" t="s">
        <v>9</v>
      </c>
      <c r="D156" s="4" t="s">
        <v>10</v>
      </c>
      <c r="E156" s="5" t="s">
        <v>11</v>
      </c>
      <c r="F156" s="5" t="s">
        <v>12</v>
      </c>
      <c r="G156" s="5" t="s">
        <v>11</v>
      </c>
      <c r="H156" s="6" t="s">
        <v>12</v>
      </c>
      <c r="I156" s="5" t="s">
        <v>13</v>
      </c>
      <c r="J156" s="525"/>
    </row>
    <row r="157" spans="1:10" ht="21">
      <c r="A157" s="48">
        <v>3</v>
      </c>
      <c r="B157" s="49" t="s">
        <v>122</v>
      </c>
      <c r="C157" s="38"/>
      <c r="D157" s="33"/>
      <c r="E157" s="17"/>
      <c r="F157" s="17"/>
      <c r="G157" s="17"/>
      <c r="H157" s="17"/>
      <c r="I157" s="17"/>
      <c r="J157" s="18"/>
    </row>
    <row r="158" spans="1:10" ht="21">
      <c r="A158" s="13">
        <v>3.1</v>
      </c>
      <c r="B158" s="14" t="s">
        <v>123</v>
      </c>
      <c r="C158" s="15"/>
      <c r="D158" s="16"/>
      <c r="E158" s="17"/>
      <c r="F158" s="17"/>
      <c r="G158" s="17"/>
      <c r="H158" s="17"/>
      <c r="I158" s="17"/>
      <c r="J158" s="18"/>
    </row>
    <row r="159" spans="1:10" ht="21">
      <c r="A159" s="13"/>
      <c r="B159" s="14" t="s">
        <v>124</v>
      </c>
      <c r="C159" s="15">
        <v>4</v>
      </c>
      <c r="D159" s="16" t="s">
        <v>50</v>
      </c>
      <c r="E159" s="17">
        <v>153.6</v>
      </c>
      <c r="F159" s="17">
        <f>E159*C159</f>
        <v>614.4</v>
      </c>
      <c r="G159" s="17">
        <v>48</v>
      </c>
      <c r="H159" s="17">
        <f>G159*C159</f>
        <v>192</v>
      </c>
      <c r="I159" s="17">
        <f>H159+F159</f>
        <v>806.4</v>
      </c>
      <c r="J159" s="18"/>
    </row>
    <row r="160" spans="1:10" ht="21">
      <c r="A160" s="13"/>
      <c r="B160" s="14" t="s">
        <v>125</v>
      </c>
      <c r="C160" s="15">
        <v>1</v>
      </c>
      <c r="D160" s="16" t="s">
        <v>48</v>
      </c>
      <c r="E160" s="17">
        <v>136</v>
      </c>
      <c r="F160" s="17"/>
      <c r="G160" s="17"/>
      <c r="H160" s="17"/>
      <c r="I160" s="17">
        <f>E160</f>
        <v>136</v>
      </c>
      <c r="J160" s="18"/>
    </row>
    <row r="161" spans="1:10" ht="21">
      <c r="A161" s="13">
        <v>3.2</v>
      </c>
      <c r="B161" s="14" t="s">
        <v>126</v>
      </c>
      <c r="C161" s="15"/>
      <c r="D161" s="16"/>
      <c r="E161" s="17"/>
      <c r="F161" s="17"/>
      <c r="G161" s="17"/>
      <c r="H161" s="17"/>
      <c r="I161" s="17"/>
      <c r="J161" s="18"/>
    </row>
    <row r="162" spans="1:10" ht="21">
      <c r="A162" s="13"/>
      <c r="B162" s="14" t="s">
        <v>127</v>
      </c>
      <c r="C162" s="15">
        <v>7</v>
      </c>
      <c r="D162" s="16" t="s">
        <v>50</v>
      </c>
      <c r="E162" s="17">
        <v>94.8</v>
      </c>
      <c r="F162" s="17">
        <f>E162*C162</f>
        <v>663.6</v>
      </c>
      <c r="G162" s="17">
        <v>30</v>
      </c>
      <c r="H162" s="17">
        <f>G162*C162</f>
        <v>210</v>
      </c>
      <c r="I162" s="17">
        <f>H162+F162</f>
        <v>873.6</v>
      </c>
      <c r="J162" s="18"/>
    </row>
    <row r="163" spans="1:10" ht="21">
      <c r="A163" s="13"/>
      <c r="B163" s="14" t="s">
        <v>128</v>
      </c>
      <c r="C163" s="15">
        <v>32</v>
      </c>
      <c r="D163" s="16" t="s">
        <v>50</v>
      </c>
      <c r="E163" s="17">
        <v>146.786</v>
      </c>
      <c r="F163" s="17">
        <f>E163*C163</f>
        <v>4697.152</v>
      </c>
      <c r="G163" s="17"/>
      <c r="H163" s="17"/>
      <c r="I163" s="17">
        <f>F163</f>
        <v>4697.152</v>
      </c>
      <c r="J163" s="18"/>
    </row>
    <row r="164" spans="1:10" ht="21">
      <c r="A164" s="13"/>
      <c r="B164" s="14" t="s">
        <v>129</v>
      </c>
      <c r="C164" s="15">
        <v>3</v>
      </c>
      <c r="D164" s="16" t="s">
        <v>48</v>
      </c>
      <c r="E164" s="17">
        <v>69.7</v>
      </c>
      <c r="F164" s="17">
        <f>E164*C164</f>
        <v>209.10000000000002</v>
      </c>
      <c r="G164" s="17"/>
      <c r="H164" s="17"/>
      <c r="I164" s="17">
        <f>F164</f>
        <v>209.10000000000002</v>
      </c>
      <c r="J164" s="18"/>
    </row>
    <row r="165" spans="1:10" ht="21">
      <c r="A165" s="13"/>
      <c r="B165" s="14" t="s">
        <v>130</v>
      </c>
      <c r="C165" s="15">
        <v>5</v>
      </c>
      <c r="D165" s="16" t="s">
        <v>48</v>
      </c>
      <c r="E165" s="17">
        <v>133.45</v>
      </c>
      <c r="F165" s="17">
        <f>E165*C165</f>
        <v>667.25</v>
      </c>
      <c r="G165" s="17"/>
      <c r="H165" s="17"/>
      <c r="I165" s="17">
        <f>F165</f>
        <v>667.25</v>
      </c>
      <c r="J165" s="18"/>
    </row>
    <row r="166" spans="1:10" ht="21">
      <c r="A166" s="13"/>
      <c r="B166" s="14" t="s">
        <v>131</v>
      </c>
      <c r="C166" s="15">
        <v>3</v>
      </c>
      <c r="D166" s="16" t="s">
        <v>48</v>
      </c>
      <c r="E166" s="17">
        <v>250</v>
      </c>
      <c r="F166" s="17">
        <f>E166*C166</f>
        <v>750</v>
      </c>
      <c r="G166" s="17">
        <v>70</v>
      </c>
      <c r="H166" s="17">
        <f>G166*C166</f>
        <v>210</v>
      </c>
      <c r="I166" s="17">
        <f>F166+H166</f>
        <v>960</v>
      </c>
      <c r="J166" s="18"/>
    </row>
    <row r="167" spans="1:10" ht="21">
      <c r="A167" s="13">
        <v>3.3</v>
      </c>
      <c r="B167" s="14" t="s">
        <v>132</v>
      </c>
      <c r="C167" s="15"/>
      <c r="D167" s="16"/>
      <c r="E167" s="17"/>
      <c r="F167" s="17"/>
      <c r="G167" s="17"/>
      <c r="H167" s="17"/>
      <c r="I167" s="17"/>
      <c r="J167" s="18"/>
    </row>
    <row r="168" spans="1:10" ht="21">
      <c r="A168" s="13"/>
      <c r="B168" s="14" t="s">
        <v>133</v>
      </c>
      <c r="C168" s="15">
        <v>17.5</v>
      </c>
      <c r="D168" s="16" t="s">
        <v>50</v>
      </c>
      <c r="E168" s="17">
        <v>15.35</v>
      </c>
      <c r="F168" s="17">
        <f aca="true" t="shared" si="11" ref="F168:F173">E168*C168</f>
        <v>268.625</v>
      </c>
      <c r="G168" s="17">
        <v>20</v>
      </c>
      <c r="H168" s="17">
        <f>G168*C168</f>
        <v>350</v>
      </c>
      <c r="I168" s="17">
        <f>H168+F168</f>
        <v>618.625</v>
      </c>
      <c r="J168" s="18"/>
    </row>
    <row r="169" spans="1:10" ht="21">
      <c r="A169" s="13"/>
      <c r="B169" s="14" t="s">
        <v>134</v>
      </c>
      <c r="C169" s="15">
        <v>5</v>
      </c>
      <c r="D169" s="16" t="s">
        <v>48</v>
      </c>
      <c r="E169" s="17">
        <v>4</v>
      </c>
      <c r="F169" s="17">
        <f t="shared" si="11"/>
        <v>20</v>
      </c>
      <c r="G169" s="17"/>
      <c r="H169" s="17"/>
      <c r="I169" s="17">
        <f>F169</f>
        <v>20</v>
      </c>
      <c r="J169" s="18"/>
    </row>
    <row r="170" spans="1:10" ht="21">
      <c r="A170" s="13"/>
      <c r="B170" s="14" t="s">
        <v>135</v>
      </c>
      <c r="C170" s="15">
        <v>4</v>
      </c>
      <c r="D170" s="16" t="s">
        <v>48</v>
      </c>
      <c r="E170" s="17">
        <v>5.61</v>
      </c>
      <c r="F170" s="17">
        <f t="shared" si="11"/>
        <v>22.44</v>
      </c>
      <c r="G170" s="17"/>
      <c r="H170" s="17"/>
      <c r="I170" s="17">
        <f>F170</f>
        <v>22.44</v>
      </c>
      <c r="J170" s="18"/>
    </row>
    <row r="171" spans="1:10" ht="21">
      <c r="A171" s="13"/>
      <c r="B171" s="14" t="s">
        <v>136</v>
      </c>
      <c r="C171" s="15">
        <v>2</v>
      </c>
      <c r="D171" s="16" t="s">
        <v>48</v>
      </c>
      <c r="E171" s="17">
        <v>3.1</v>
      </c>
      <c r="F171" s="17">
        <f t="shared" si="11"/>
        <v>6.2</v>
      </c>
      <c r="G171" s="17"/>
      <c r="H171" s="17"/>
      <c r="I171" s="17">
        <f>F171</f>
        <v>6.2</v>
      </c>
      <c r="J171" s="18"/>
    </row>
    <row r="172" spans="1:10" ht="21">
      <c r="A172" s="13"/>
      <c r="B172" s="14" t="s">
        <v>137</v>
      </c>
      <c r="C172" s="15">
        <v>1</v>
      </c>
      <c r="D172" s="16" t="s">
        <v>87</v>
      </c>
      <c r="E172" s="17">
        <v>500</v>
      </c>
      <c r="F172" s="17">
        <f t="shared" si="11"/>
        <v>500</v>
      </c>
      <c r="G172" s="17">
        <v>50</v>
      </c>
      <c r="H172" s="17">
        <f>G172*C172</f>
        <v>50</v>
      </c>
      <c r="I172" s="17">
        <f>F172+H172</f>
        <v>550</v>
      </c>
      <c r="J172" s="18"/>
    </row>
    <row r="173" spans="1:14" ht="21">
      <c r="A173" s="18"/>
      <c r="B173" s="18" t="s">
        <v>138</v>
      </c>
      <c r="C173" s="15">
        <v>1</v>
      </c>
      <c r="D173" s="16" t="s">
        <v>114</v>
      </c>
      <c r="E173" s="17">
        <v>100</v>
      </c>
      <c r="F173" s="17">
        <f t="shared" si="11"/>
        <v>100</v>
      </c>
      <c r="G173" s="17">
        <v>50</v>
      </c>
      <c r="H173" s="17">
        <f>G173*C173</f>
        <v>50</v>
      </c>
      <c r="I173" s="17">
        <f>H173+F173</f>
        <v>150</v>
      </c>
      <c r="J173" s="18"/>
      <c r="M173" s="25">
        <f>SUM(I159:I173)</f>
        <v>9716.767000000002</v>
      </c>
      <c r="N173" s="25"/>
    </row>
    <row r="174" spans="1:14" ht="21">
      <c r="A174" s="18"/>
      <c r="B174" s="18"/>
      <c r="C174" s="15"/>
      <c r="D174" s="16"/>
      <c r="E174" s="17"/>
      <c r="F174" s="17"/>
      <c r="G174" s="17"/>
      <c r="H174" s="17"/>
      <c r="I174" s="17"/>
      <c r="J174" s="18"/>
      <c r="N174" s="25"/>
    </row>
    <row r="175" spans="1:10" ht="21">
      <c r="A175" s="18"/>
      <c r="B175" s="18"/>
      <c r="C175" s="18"/>
      <c r="D175" s="18"/>
      <c r="E175" s="17"/>
      <c r="F175" s="17"/>
      <c r="G175" s="17"/>
      <c r="H175" s="17"/>
      <c r="I175" s="17"/>
      <c r="J175" s="18"/>
    </row>
    <row r="176" spans="1:10" ht="21">
      <c r="A176" s="22"/>
      <c r="B176" s="23"/>
      <c r="C176" s="22"/>
      <c r="D176" s="23"/>
      <c r="E176" s="24"/>
      <c r="F176" s="24"/>
      <c r="G176" s="24"/>
      <c r="H176" s="24"/>
      <c r="I176" s="35"/>
      <c r="J176" s="21"/>
    </row>
    <row r="177" spans="1:10" ht="23.25">
      <c r="A177" s="513" t="s">
        <v>0</v>
      </c>
      <c r="B177" s="513"/>
      <c r="C177" s="513"/>
      <c r="D177" s="513"/>
      <c r="E177" s="513"/>
      <c r="F177" s="513"/>
      <c r="G177" s="513"/>
      <c r="H177" s="513"/>
      <c r="I177" s="513"/>
      <c r="J177" s="513"/>
    </row>
    <row r="178" spans="1:2" ht="21">
      <c r="A178" s="515" t="s">
        <v>1</v>
      </c>
      <c r="B178" s="515"/>
    </row>
    <row r="179" ht="21.75" thickBot="1">
      <c r="A179" s="2"/>
    </row>
    <row r="180" spans="1:10" ht="21">
      <c r="A180" s="516" t="s">
        <v>2</v>
      </c>
      <c r="B180" s="518" t="s">
        <v>3</v>
      </c>
      <c r="C180" s="520" t="s">
        <v>4</v>
      </c>
      <c r="D180" s="520"/>
      <c r="E180" s="521" t="s">
        <v>5</v>
      </c>
      <c r="F180" s="522"/>
      <c r="G180" s="521" t="s">
        <v>6</v>
      </c>
      <c r="H180" s="523"/>
      <c r="I180" s="3" t="s">
        <v>7</v>
      </c>
      <c r="J180" s="524" t="s">
        <v>8</v>
      </c>
    </row>
    <row r="181" spans="1:10" ht="21">
      <c r="A181" s="517"/>
      <c r="B181" s="519"/>
      <c r="C181" s="4" t="s">
        <v>9</v>
      </c>
      <c r="D181" s="4" t="s">
        <v>10</v>
      </c>
      <c r="E181" s="5" t="s">
        <v>11</v>
      </c>
      <c r="F181" s="5" t="s">
        <v>12</v>
      </c>
      <c r="G181" s="5" t="s">
        <v>11</v>
      </c>
      <c r="H181" s="6" t="s">
        <v>12</v>
      </c>
      <c r="I181" s="5" t="s">
        <v>13</v>
      </c>
      <c r="J181" s="525"/>
    </row>
    <row r="182" spans="1:10" ht="21">
      <c r="A182" s="13">
        <v>3.4</v>
      </c>
      <c r="B182" s="14" t="s">
        <v>139</v>
      </c>
      <c r="C182" s="15"/>
      <c r="D182" s="16"/>
      <c r="E182" s="17"/>
      <c r="F182" s="17"/>
      <c r="G182" s="17"/>
      <c r="H182" s="17"/>
      <c r="I182" s="17"/>
      <c r="J182" s="18"/>
    </row>
    <row r="183" spans="1:10" ht="21">
      <c r="A183" s="13"/>
      <c r="B183" s="14" t="s">
        <v>140</v>
      </c>
      <c r="C183" s="15">
        <v>9</v>
      </c>
      <c r="D183" s="16" t="s">
        <v>50</v>
      </c>
      <c r="E183" s="17">
        <v>325.2</v>
      </c>
      <c r="F183" s="17">
        <f>E183*C183</f>
        <v>2926.7999999999997</v>
      </c>
      <c r="G183" s="17">
        <v>102</v>
      </c>
      <c r="H183" s="17">
        <f>G183*C183</f>
        <v>918</v>
      </c>
      <c r="I183" s="17">
        <f>H183+F183</f>
        <v>3844.7999999999997</v>
      </c>
      <c r="J183" s="18"/>
    </row>
    <row r="184" spans="1:10" ht="21">
      <c r="A184" s="13"/>
      <c r="B184" s="14" t="s">
        <v>141</v>
      </c>
      <c r="C184" s="15">
        <v>14</v>
      </c>
      <c r="D184" s="16" t="s">
        <v>48</v>
      </c>
      <c r="E184" s="17">
        <v>220</v>
      </c>
      <c r="F184" s="17">
        <f>E184*C184</f>
        <v>3080</v>
      </c>
      <c r="G184" s="17"/>
      <c r="H184" s="17"/>
      <c r="I184" s="17">
        <f>F184</f>
        <v>3080</v>
      </c>
      <c r="J184" s="18"/>
    </row>
    <row r="185" spans="1:10" ht="21">
      <c r="A185" s="13">
        <v>3.5</v>
      </c>
      <c r="B185" s="14" t="s">
        <v>142</v>
      </c>
      <c r="C185" s="15"/>
      <c r="D185" s="16"/>
      <c r="E185" s="17"/>
      <c r="F185" s="17"/>
      <c r="G185" s="17"/>
      <c r="H185" s="17"/>
      <c r="I185" s="17"/>
      <c r="J185" s="18"/>
    </row>
    <row r="186" spans="1:10" ht="21">
      <c r="A186" s="13"/>
      <c r="B186" s="14" t="s">
        <v>133</v>
      </c>
      <c r="C186" s="15">
        <v>3.3</v>
      </c>
      <c r="D186" s="16" t="s">
        <v>50</v>
      </c>
      <c r="E186" s="17">
        <v>12.73</v>
      </c>
      <c r="F186" s="17">
        <f>E186*C186</f>
        <v>42.009</v>
      </c>
      <c r="G186" s="17">
        <v>20</v>
      </c>
      <c r="H186" s="17">
        <f>G186*C186</f>
        <v>66</v>
      </c>
      <c r="I186" s="17">
        <f>H186+F186</f>
        <v>108.009</v>
      </c>
      <c r="J186" s="18"/>
    </row>
    <row r="187" spans="1:14" ht="21">
      <c r="A187" s="13">
        <v>3.6</v>
      </c>
      <c r="B187" s="14" t="s">
        <v>143</v>
      </c>
      <c r="C187" s="15">
        <v>1</v>
      </c>
      <c r="D187" s="16" t="s">
        <v>87</v>
      </c>
      <c r="E187" s="17">
        <v>11940</v>
      </c>
      <c r="F187" s="17">
        <f>E187*C187</f>
        <v>11940</v>
      </c>
      <c r="G187" s="17"/>
      <c r="H187" s="17"/>
      <c r="I187" s="17">
        <f>H187+F187</f>
        <v>11940</v>
      </c>
      <c r="J187" s="18"/>
      <c r="M187" s="25">
        <f>SUM(I183:I187)</f>
        <v>18972.809</v>
      </c>
      <c r="N187" s="25"/>
    </row>
    <row r="188" spans="1:14" ht="21">
      <c r="A188" s="13"/>
      <c r="B188" s="50"/>
      <c r="C188" s="15"/>
      <c r="D188" s="51"/>
      <c r="E188" s="17"/>
      <c r="F188" s="17"/>
      <c r="G188" s="17"/>
      <c r="H188" s="17"/>
      <c r="I188" s="17"/>
      <c r="J188" s="18"/>
      <c r="N188" s="25"/>
    </row>
    <row r="189" spans="1:10" ht="21">
      <c r="A189" s="18"/>
      <c r="B189" s="43" t="s">
        <v>144</v>
      </c>
      <c r="C189" s="18"/>
      <c r="E189" s="17"/>
      <c r="F189" s="17"/>
      <c r="G189" s="17"/>
      <c r="H189" s="17"/>
      <c r="I189" s="29">
        <f>M173+M187</f>
        <v>28689.576</v>
      </c>
      <c r="J189" s="18"/>
    </row>
    <row r="190" spans="1:10" ht="21">
      <c r="A190" s="18"/>
      <c r="B190" s="18"/>
      <c r="C190" s="18"/>
      <c r="D190" s="18"/>
      <c r="E190" s="17"/>
      <c r="F190" s="17"/>
      <c r="G190" s="17"/>
      <c r="H190" s="17"/>
      <c r="I190" s="17"/>
      <c r="J190" s="18"/>
    </row>
    <row r="191" spans="1:10" ht="21">
      <c r="A191" s="30">
        <v>4</v>
      </c>
      <c r="B191" s="31" t="s">
        <v>145</v>
      </c>
      <c r="C191" s="15"/>
      <c r="D191" s="16"/>
      <c r="E191" s="17"/>
      <c r="F191" s="17"/>
      <c r="G191" s="17"/>
      <c r="H191" s="17"/>
      <c r="I191" s="17"/>
      <c r="J191" s="18"/>
    </row>
    <row r="192" spans="1:10" ht="21">
      <c r="A192" s="13">
        <v>4.1</v>
      </c>
      <c r="B192" s="14" t="s">
        <v>146</v>
      </c>
      <c r="C192" s="15">
        <v>1</v>
      </c>
      <c r="D192" s="16" t="s">
        <v>87</v>
      </c>
      <c r="E192" s="17">
        <v>2300</v>
      </c>
      <c r="F192" s="17">
        <f>E192*C192</f>
        <v>2300</v>
      </c>
      <c r="G192" s="17">
        <v>500</v>
      </c>
      <c r="H192" s="17">
        <f>G192*C192</f>
        <v>500</v>
      </c>
      <c r="I192" s="17">
        <f>H192+F192</f>
        <v>2800</v>
      </c>
      <c r="J192" s="18"/>
    </row>
    <row r="193" spans="1:10" ht="21">
      <c r="A193" s="13">
        <v>4.2</v>
      </c>
      <c r="B193" s="14" t="s">
        <v>147</v>
      </c>
      <c r="C193" s="15">
        <v>1</v>
      </c>
      <c r="D193" s="16" t="s">
        <v>87</v>
      </c>
      <c r="E193" s="17">
        <v>784</v>
      </c>
      <c r="F193" s="17">
        <f>E193*C193</f>
        <v>784</v>
      </c>
      <c r="G193" s="17">
        <v>200</v>
      </c>
      <c r="H193" s="17">
        <f>G193*C193</f>
        <v>200</v>
      </c>
      <c r="I193" s="17">
        <f>H193+F193</f>
        <v>984</v>
      </c>
      <c r="J193" s="18"/>
    </row>
    <row r="194" spans="1:10" ht="21">
      <c r="A194" s="13">
        <v>4.3</v>
      </c>
      <c r="B194" s="14" t="s">
        <v>148</v>
      </c>
      <c r="C194" s="15"/>
      <c r="D194" s="16"/>
      <c r="E194" s="17"/>
      <c r="F194" s="17"/>
      <c r="G194" s="17"/>
      <c r="H194" s="17"/>
      <c r="I194" s="17"/>
      <c r="J194" s="18"/>
    </row>
    <row r="195" spans="1:10" ht="21">
      <c r="A195" s="13"/>
      <c r="B195" s="14" t="s">
        <v>149</v>
      </c>
      <c r="C195" s="15">
        <v>12</v>
      </c>
      <c r="D195" s="16" t="s">
        <v>87</v>
      </c>
      <c r="E195" s="17">
        <v>30</v>
      </c>
      <c r="F195" s="17">
        <f>E195*C195</f>
        <v>360</v>
      </c>
      <c r="G195" s="17">
        <v>80</v>
      </c>
      <c r="H195" s="17">
        <f>G195*C195</f>
        <v>960</v>
      </c>
      <c r="I195" s="17">
        <f>H195+F195</f>
        <v>1320</v>
      </c>
      <c r="J195" s="18"/>
    </row>
    <row r="196" spans="1:10" ht="21">
      <c r="A196" s="13"/>
      <c r="B196" s="14" t="s">
        <v>150</v>
      </c>
      <c r="C196" s="15">
        <v>9</v>
      </c>
      <c r="D196" s="16" t="s">
        <v>87</v>
      </c>
      <c r="E196" s="17">
        <v>130</v>
      </c>
      <c r="F196" s="17">
        <f>E196*C196</f>
        <v>1170</v>
      </c>
      <c r="G196" s="17">
        <v>80</v>
      </c>
      <c r="H196" s="17">
        <f>G196*C196</f>
        <v>720</v>
      </c>
      <c r="I196" s="17">
        <f>H196+F196</f>
        <v>1890</v>
      </c>
      <c r="J196" s="18"/>
    </row>
    <row r="197" spans="1:10" ht="21">
      <c r="A197" s="13">
        <v>4.4</v>
      </c>
      <c r="B197" s="14" t="s">
        <v>151</v>
      </c>
      <c r="C197" s="15"/>
      <c r="D197" s="16"/>
      <c r="E197" s="17"/>
      <c r="F197" s="17"/>
      <c r="G197" s="17"/>
      <c r="H197" s="17"/>
      <c r="I197" s="17"/>
      <c r="J197" s="18"/>
    </row>
    <row r="198" spans="1:10" ht="21">
      <c r="A198" s="13"/>
      <c r="B198" s="14" t="s">
        <v>152</v>
      </c>
      <c r="C198" s="15">
        <v>12</v>
      </c>
      <c r="D198" s="16" t="s">
        <v>87</v>
      </c>
      <c r="E198" s="17">
        <v>675</v>
      </c>
      <c r="F198" s="17">
        <f>E198*C198</f>
        <v>8100</v>
      </c>
      <c r="G198" s="17">
        <v>120</v>
      </c>
      <c r="H198" s="17">
        <f>G198*C198</f>
        <v>1440</v>
      </c>
      <c r="I198" s="17">
        <f>H198+F198</f>
        <v>9540</v>
      </c>
      <c r="J198" s="18"/>
    </row>
    <row r="199" spans="1:10" ht="21">
      <c r="A199" s="13"/>
      <c r="B199" s="14" t="s">
        <v>153</v>
      </c>
      <c r="C199" s="15">
        <v>5</v>
      </c>
      <c r="D199" s="16" t="s">
        <v>87</v>
      </c>
      <c r="E199" s="17">
        <v>475</v>
      </c>
      <c r="F199" s="17">
        <f>E199*C199</f>
        <v>2375</v>
      </c>
      <c r="G199" s="17">
        <v>100</v>
      </c>
      <c r="H199" s="17">
        <f>G199*C199</f>
        <v>500</v>
      </c>
      <c r="I199" s="17">
        <f>H199+F199</f>
        <v>2875</v>
      </c>
      <c r="J199" s="18"/>
    </row>
    <row r="200" spans="1:14" ht="21">
      <c r="A200" s="13"/>
      <c r="B200" s="14" t="s">
        <v>154</v>
      </c>
      <c r="C200" s="15">
        <v>9</v>
      </c>
      <c r="D200" s="16" t="s">
        <v>87</v>
      </c>
      <c r="E200" s="17">
        <v>375</v>
      </c>
      <c r="F200" s="17">
        <f>E200*C200</f>
        <v>3375</v>
      </c>
      <c r="G200" s="17">
        <v>100</v>
      </c>
      <c r="H200" s="17">
        <f>G200*C200</f>
        <v>900</v>
      </c>
      <c r="I200" s="17">
        <f>H200+F200</f>
        <v>4275</v>
      </c>
      <c r="J200" s="18"/>
      <c r="M200" s="25">
        <f>SUM(I192:I200)</f>
        <v>23684</v>
      </c>
      <c r="N200" s="25"/>
    </row>
    <row r="201" spans="1:10" ht="21">
      <c r="A201" s="20"/>
      <c r="B201" s="23"/>
      <c r="C201" s="22"/>
      <c r="D201" s="23"/>
      <c r="E201" s="24"/>
      <c r="F201" s="24"/>
      <c r="G201" s="24"/>
      <c r="H201" s="24"/>
      <c r="I201" s="35"/>
      <c r="J201" s="21"/>
    </row>
    <row r="202" spans="1:10" ht="23.25">
      <c r="A202" s="513" t="s">
        <v>0</v>
      </c>
      <c r="B202" s="513"/>
      <c r="C202" s="513"/>
      <c r="D202" s="513"/>
      <c r="E202" s="513"/>
      <c r="F202" s="513"/>
      <c r="G202" s="513"/>
      <c r="H202" s="513"/>
      <c r="I202" s="513"/>
      <c r="J202" s="513"/>
    </row>
    <row r="203" spans="1:2" ht="21">
      <c r="A203" s="515" t="s">
        <v>1</v>
      </c>
      <c r="B203" s="515"/>
    </row>
    <row r="204" ht="21.75" thickBot="1">
      <c r="A204" s="2"/>
    </row>
    <row r="205" spans="1:10" ht="21">
      <c r="A205" s="516" t="s">
        <v>2</v>
      </c>
      <c r="B205" s="518" t="s">
        <v>3</v>
      </c>
      <c r="C205" s="520" t="s">
        <v>4</v>
      </c>
      <c r="D205" s="520"/>
      <c r="E205" s="521" t="s">
        <v>5</v>
      </c>
      <c r="F205" s="522"/>
      <c r="G205" s="521" t="s">
        <v>6</v>
      </c>
      <c r="H205" s="523"/>
      <c r="I205" s="3" t="s">
        <v>7</v>
      </c>
      <c r="J205" s="524" t="s">
        <v>8</v>
      </c>
    </row>
    <row r="206" spans="1:10" ht="21">
      <c r="A206" s="517"/>
      <c r="B206" s="519"/>
      <c r="C206" s="4" t="s">
        <v>9</v>
      </c>
      <c r="D206" s="4" t="s">
        <v>10</v>
      </c>
      <c r="E206" s="5" t="s">
        <v>11</v>
      </c>
      <c r="F206" s="5" t="s">
        <v>12</v>
      </c>
      <c r="G206" s="5" t="s">
        <v>11</v>
      </c>
      <c r="H206" s="6" t="s">
        <v>12</v>
      </c>
      <c r="I206" s="5" t="s">
        <v>13</v>
      </c>
      <c r="J206" s="525"/>
    </row>
    <row r="207" spans="1:10" ht="21">
      <c r="A207" s="13">
        <v>4.5</v>
      </c>
      <c r="B207" s="14" t="s">
        <v>155</v>
      </c>
      <c r="C207" s="15"/>
      <c r="D207" s="16"/>
      <c r="E207" s="17"/>
      <c r="F207" s="17"/>
      <c r="G207" s="17"/>
      <c r="H207" s="17"/>
      <c r="I207" s="17"/>
      <c r="J207" s="18"/>
    </row>
    <row r="208" spans="1:10" ht="21">
      <c r="A208" s="13"/>
      <c r="B208" s="14" t="s">
        <v>156</v>
      </c>
      <c r="C208" s="15">
        <v>2</v>
      </c>
      <c r="D208" s="16" t="s">
        <v>87</v>
      </c>
      <c r="E208" s="17">
        <v>170</v>
      </c>
      <c r="F208" s="17">
        <f>E208*C208</f>
        <v>340</v>
      </c>
      <c r="G208" s="17">
        <v>80</v>
      </c>
      <c r="H208" s="17">
        <f>G208*C208</f>
        <v>160</v>
      </c>
      <c r="I208" s="17">
        <f>H208+F208</f>
        <v>500</v>
      </c>
      <c r="J208" s="18"/>
    </row>
    <row r="209" spans="1:10" ht="21">
      <c r="A209" s="13"/>
      <c r="B209" s="14" t="s">
        <v>157</v>
      </c>
      <c r="C209" s="15">
        <v>1</v>
      </c>
      <c r="D209" s="16" t="s">
        <v>87</v>
      </c>
      <c r="E209" s="17">
        <v>130</v>
      </c>
      <c r="F209" s="17">
        <f>E209*C209</f>
        <v>130</v>
      </c>
      <c r="G209" s="17">
        <v>80</v>
      </c>
      <c r="H209" s="17">
        <f>G209*C209</f>
        <v>80</v>
      </c>
      <c r="I209" s="17">
        <f>H209+F209</f>
        <v>210</v>
      </c>
      <c r="J209" s="18"/>
    </row>
    <row r="210" spans="1:10" ht="21">
      <c r="A210" s="13">
        <v>4.6</v>
      </c>
      <c r="B210" s="14" t="s">
        <v>158</v>
      </c>
      <c r="C210" s="15"/>
      <c r="D210" s="16"/>
      <c r="E210" s="17"/>
      <c r="F210" s="17"/>
      <c r="G210" s="17"/>
      <c r="H210" s="17"/>
      <c r="I210" s="17"/>
      <c r="J210" s="18"/>
    </row>
    <row r="211" spans="1:10" ht="21">
      <c r="A211" s="13"/>
      <c r="B211" s="14" t="s">
        <v>159</v>
      </c>
      <c r="C211" s="15">
        <v>190</v>
      </c>
      <c r="D211" s="16" t="s">
        <v>50</v>
      </c>
      <c r="E211" s="17">
        <v>12.6</v>
      </c>
      <c r="F211" s="17">
        <f>E211*C211</f>
        <v>2394</v>
      </c>
      <c r="G211" s="17">
        <v>8</v>
      </c>
      <c r="H211" s="17">
        <f>G211*C211</f>
        <v>1520</v>
      </c>
      <c r="I211" s="17">
        <f>H211+F211</f>
        <v>3914</v>
      </c>
      <c r="J211" s="18"/>
    </row>
    <row r="212" spans="1:14" ht="21">
      <c r="A212" s="13"/>
      <c r="B212" s="14" t="s">
        <v>160</v>
      </c>
      <c r="C212" s="15">
        <v>228</v>
      </c>
      <c r="D212" s="16" t="s">
        <v>50</v>
      </c>
      <c r="E212" s="17">
        <v>17.8</v>
      </c>
      <c r="F212" s="17">
        <f>E212*C212</f>
        <v>4058.4</v>
      </c>
      <c r="G212" s="17">
        <v>9</v>
      </c>
      <c r="H212" s="17">
        <f>G212*C212</f>
        <v>2052</v>
      </c>
      <c r="I212" s="17">
        <f>H212+F212</f>
        <v>6110.4</v>
      </c>
      <c r="J212" s="18"/>
      <c r="M212" s="25">
        <f>SUM(I208:I212)</f>
        <v>10734.4</v>
      </c>
      <c r="N212" s="25"/>
    </row>
    <row r="213" spans="1:10" ht="21">
      <c r="A213" s="30"/>
      <c r="B213" s="28"/>
      <c r="C213" s="15"/>
      <c r="D213" s="16"/>
      <c r="E213" s="17"/>
      <c r="F213" s="17"/>
      <c r="G213" s="17"/>
      <c r="H213" s="17"/>
      <c r="I213" s="17"/>
      <c r="J213" s="18"/>
    </row>
    <row r="214" spans="1:15" ht="21">
      <c r="A214" s="18"/>
      <c r="B214" s="28" t="s">
        <v>161</v>
      </c>
      <c r="C214" s="16"/>
      <c r="D214" s="16"/>
      <c r="E214" s="17"/>
      <c r="F214" s="17"/>
      <c r="G214" s="17"/>
      <c r="H214" s="17"/>
      <c r="I214" s="29">
        <f>M200+M212</f>
        <v>34418.4</v>
      </c>
      <c r="J214" s="18"/>
      <c r="O214" s="52"/>
    </row>
    <row r="215" spans="1:10" ht="21">
      <c r="A215" s="18"/>
      <c r="B215" s="18"/>
      <c r="C215" s="16"/>
      <c r="D215" s="16"/>
      <c r="E215" s="17"/>
      <c r="F215" s="17"/>
      <c r="G215" s="17"/>
      <c r="H215" s="17"/>
      <c r="I215" s="17"/>
      <c r="J215" s="18"/>
    </row>
    <row r="216" spans="1:10" ht="21">
      <c r="A216" s="18"/>
      <c r="B216" s="28" t="s">
        <v>162</v>
      </c>
      <c r="C216" s="18"/>
      <c r="D216" s="18"/>
      <c r="E216" s="17"/>
      <c r="F216" s="17"/>
      <c r="G216" s="17"/>
      <c r="H216" s="17"/>
      <c r="I216" s="29">
        <f>I35+I146+I189+I214</f>
        <v>1093672.516874386</v>
      </c>
      <c r="J216" s="18"/>
    </row>
    <row r="217" spans="1:10" ht="21">
      <c r="A217" s="18"/>
      <c r="B217" s="18"/>
      <c r="C217" s="18"/>
      <c r="D217" s="18"/>
      <c r="E217" s="17"/>
      <c r="F217" s="17"/>
      <c r="G217" s="17"/>
      <c r="H217" s="17"/>
      <c r="I217" s="17"/>
      <c r="J217" s="18"/>
    </row>
    <row r="218" spans="1:10" ht="21">
      <c r="A218" s="18"/>
      <c r="B218" s="28"/>
      <c r="C218" s="18"/>
      <c r="D218" s="18"/>
      <c r="E218" s="17"/>
      <c r="F218" s="17"/>
      <c r="G218" s="17"/>
      <c r="H218" s="17"/>
      <c r="I218" s="17"/>
      <c r="J218" s="18"/>
    </row>
    <row r="219" spans="1:10" ht="21">
      <c r="A219" s="13"/>
      <c r="B219" s="14"/>
      <c r="C219" s="15"/>
      <c r="D219" s="16"/>
      <c r="E219" s="17"/>
      <c r="F219" s="17"/>
      <c r="G219" s="17"/>
      <c r="H219" s="17"/>
      <c r="I219" s="17"/>
      <c r="J219" s="18"/>
    </row>
    <row r="220" spans="1:10" ht="21">
      <c r="A220" s="13"/>
      <c r="B220" s="14"/>
      <c r="C220" s="15"/>
      <c r="D220" s="16"/>
      <c r="E220" s="17"/>
      <c r="F220" s="17"/>
      <c r="G220" s="17"/>
      <c r="H220" s="17"/>
      <c r="I220" s="17"/>
      <c r="J220" s="18"/>
    </row>
    <row r="221" spans="1:10" ht="21">
      <c r="A221" s="13"/>
      <c r="B221" s="14"/>
      <c r="C221" s="15"/>
      <c r="D221" s="16"/>
      <c r="E221" s="17"/>
      <c r="F221" s="17"/>
      <c r="G221" s="17"/>
      <c r="H221" s="17"/>
      <c r="I221" s="17"/>
      <c r="J221" s="18"/>
    </row>
    <row r="222" spans="1:10" ht="21">
      <c r="A222" s="13"/>
      <c r="B222" s="14"/>
      <c r="C222" s="15"/>
      <c r="D222" s="16"/>
      <c r="E222" s="17"/>
      <c r="F222" s="17"/>
      <c r="G222" s="17"/>
      <c r="H222" s="17"/>
      <c r="I222" s="17"/>
      <c r="J222" s="18"/>
    </row>
    <row r="223" spans="1:10" ht="21">
      <c r="A223" s="13"/>
      <c r="B223" s="14"/>
      <c r="C223" s="15"/>
      <c r="D223" s="16"/>
      <c r="E223" s="17"/>
      <c r="F223" s="17"/>
      <c r="G223" s="17"/>
      <c r="H223" s="17"/>
      <c r="I223" s="17"/>
      <c r="J223" s="18"/>
    </row>
    <row r="224" spans="1:10" ht="21">
      <c r="A224" s="13"/>
      <c r="B224" s="14"/>
      <c r="C224" s="15"/>
      <c r="D224" s="16"/>
      <c r="E224" s="17"/>
      <c r="F224" s="17"/>
      <c r="G224" s="17"/>
      <c r="H224" s="17"/>
      <c r="I224" s="17"/>
      <c r="J224" s="18"/>
    </row>
    <row r="225" spans="1:10" ht="21">
      <c r="A225" s="13"/>
      <c r="B225" s="14"/>
      <c r="C225" s="15"/>
      <c r="D225" s="16"/>
      <c r="E225" s="17"/>
      <c r="F225" s="17"/>
      <c r="G225" s="17"/>
      <c r="H225" s="17"/>
      <c r="I225" s="17"/>
      <c r="J225" s="18"/>
    </row>
    <row r="226" spans="1:10" ht="21">
      <c r="A226" s="22"/>
      <c r="B226" s="21"/>
      <c r="C226" s="22"/>
      <c r="D226" s="23"/>
      <c r="E226" s="24"/>
      <c r="F226" s="24"/>
      <c r="G226" s="24"/>
      <c r="H226" s="24"/>
      <c r="I226" s="24"/>
      <c r="J226" s="21"/>
    </row>
    <row r="227" spans="1:10" ht="23.25">
      <c r="A227" s="513" t="s">
        <v>0</v>
      </c>
      <c r="B227" s="513"/>
      <c r="C227" s="513"/>
      <c r="D227" s="513"/>
      <c r="E227" s="513"/>
      <c r="F227" s="513"/>
      <c r="G227" s="513"/>
      <c r="H227" s="513"/>
      <c r="I227" s="513"/>
      <c r="J227" s="513"/>
    </row>
    <row r="228" spans="1:2" ht="21">
      <c r="A228" s="515" t="s">
        <v>1</v>
      </c>
      <c r="B228" s="515"/>
    </row>
    <row r="229" ht="21.75" thickBot="1">
      <c r="A229" s="2"/>
    </row>
    <row r="230" spans="1:10" ht="21">
      <c r="A230" s="516" t="s">
        <v>2</v>
      </c>
      <c r="B230" s="518" t="s">
        <v>3</v>
      </c>
      <c r="C230" s="520" t="s">
        <v>4</v>
      </c>
      <c r="D230" s="520"/>
      <c r="E230" s="521" t="s">
        <v>5</v>
      </c>
      <c r="F230" s="522"/>
      <c r="G230" s="521" t="s">
        <v>6</v>
      </c>
      <c r="H230" s="523"/>
      <c r="I230" s="3" t="s">
        <v>7</v>
      </c>
      <c r="J230" s="524" t="s">
        <v>8</v>
      </c>
    </row>
    <row r="231" spans="1:10" ht="21">
      <c r="A231" s="517"/>
      <c r="B231" s="519"/>
      <c r="C231" s="4" t="s">
        <v>9</v>
      </c>
      <c r="D231" s="4" t="s">
        <v>10</v>
      </c>
      <c r="E231" s="5" t="s">
        <v>11</v>
      </c>
      <c r="F231" s="5" t="s">
        <v>12</v>
      </c>
      <c r="G231" s="5" t="s">
        <v>11</v>
      </c>
      <c r="H231" s="6" t="s">
        <v>12</v>
      </c>
      <c r="I231" s="5" t="s">
        <v>13</v>
      </c>
      <c r="J231" s="525"/>
    </row>
    <row r="232" spans="1:10" ht="21">
      <c r="A232" s="9"/>
      <c r="B232" s="53"/>
      <c r="C232" s="9"/>
      <c r="D232" s="10"/>
      <c r="E232" s="11"/>
      <c r="F232" s="11"/>
      <c r="G232" s="11"/>
      <c r="H232" s="11"/>
      <c r="I232" s="11"/>
      <c r="J232" s="12"/>
    </row>
    <row r="233" spans="1:10" ht="21">
      <c r="A233" s="18"/>
      <c r="B233" s="18"/>
      <c r="C233" s="18"/>
      <c r="D233" s="18"/>
      <c r="E233" s="17"/>
      <c r="F233" s="17"/>
      <c r="G233" s="17"/>
      <c r="H233" s="17"/>
      <c r="I233" s="17"/>
      <c r="J233" s="18"/>
    </row>
    <row r="234" spans="1:10" ht="21">
      <c r="A234" s="18"/>
      <c r="B234" s="18"/>
      <c r="C234" s="18"/>
      <c r="D234" s="18"/>
      <c r="E234" s="17"/>
      <c r="F234" s="17"/>
      <c r="G234" s="17"/>
      <c r="H234" s="17"/>
      <c r="I234" s="17"/>
      <c r="J234" s="18"/>
    </row>
    <row r="235" spans="1:10" ht="21">
      <c r="A235" s="18"/>
      <c r="B235" s="18"/>
      <c r="C235" s="18"/>
      <c r="D235" s="18"/>
      <c r="E235" s="17"/>
      <c r="F235" s="17"/>
      <c r="G235" s="17"/>
      <c r="H235" s="17"/>
      <c r="I235" s="17"/>
      <c r="J235" s="18"/>
    </row>
    <row r="236" spans="1:10" ht="21">
      <c r="A236" s="18"/>
      <c r="B236" s="18"/>
      <c r="C236" s="18"/>
      <c r="D236" s="18"/>
      <c r="E236" s="17"/>
      <c r="F236" s="17"/>
      <c r="G236" s="17"/>
      <c r="H236" s="17"/>
      <c r="I236" s="17"/>
      <c r="J236" s="18"/>
    </row>
    <row r="237" spans="1:10" ht="21">
      <c r="A237" s="18"/>
      <c r="B237" s="18"/>
      <c r="C237" s="18"/>
      <c r="D237" s="18"/>
      <c r="E237" s="17"/>
      <c r="F237" s="17"/>
      <c r="G237" s="17"/>
      <c r="H237" s="17"/>
      <c r="I237" s="17"/>
      <c r="J237" s="18"/>
    </row>
    <row r="238" spans="1:10" ht="21">
      <c r="A238" s="18"/>
      <c r="B238" s="18"/>
      <c r="C238" s="18"/>
      <c r="D238" s="18"/>
      <c r="E238" s="17"/>
      <c r="F238" s="17"/>
      <c r="G238" s="17"/>
      <c r="H238" s="17"/>
      <c r="I238" s="17"/>
      <c r="J238" s="18"/>
    </row>
    <row r="239" spans="1:10" ht="21">
      <c r="A239" s="15"/>
      <c r="B239" s="14"/>
      <c r="C239" s="15"/>
      <c r="D239" s="16"/>
      <c r="E239" s="17"/>
      <c r="F239" s="17"/>
      <c r="G239" s="17"/>
      <c r="H239" s="17"/>
      <c r="I239" s="17"/>
      <c r="J239" s="18"/>
    </row>
    <row r="240" spans="1:10" ht="21">
      <c r="A240" s="15"/>
      <c r="B240" s="14"/>
      <c r="C240" s="15"/>
      <c r="D240" s="16"/>
      <c r="E240" s="17"/>
      <c r="F240" s="17"/>
      <c r="G240" s="17"/>
      <c r="H240" s="17"/>
      <c r="I240" s="17"/>
      <c r="J240" s="18"/>
    </row>
    <row r="241" spans="1:10" ht="21">
      <c r="A241" s="15"/>
      <c r="B241" s="14"/>
      <c r="C241" s="15"/>
      <c r="D241" s="16"/>
      <c r="E241" s="17"/>
      <c r="F241" s="17"/>
      <c r="G241" s="17"/>
      <c r="H241" s="17"/>
      <c r="I241" s="17"/>
      <c r="J241" s="18"/>
    </row>
    <row r="242" spans="1:10" ht="21">
      <c r="A242" s="15"/>
      <c r="B242" s="14"/>
      <c r="C242" s="15"/>
      <c r="D242" s="16"/>
      <c r="E242" s="17"/>
      <c r="F242" s="17"/>
      <c r="G242" s="17"/>
      <c r="H242" s="17"/>
      <c r="I242" s="17"/>
      <c r="J242" s="18"/>
    </row>
    <row r="243" spans="1:10" ht="21">
      <c r="A243" s="15"/>
      <c r="B243" s="14"/>
      <c r="C243" s="15"/>
      <c r="D243" s="16"/>
      <c r="E243" s="17"/>
      <c r="F243" s="17"/>
      <c r="G243" s="17"/>
      <c r="H243" s="17"/>
      <c r="I243" s="17"/>
      <c r="J243" s="18"/>
    </row>
    <row r="244" spans="1:10" ht="21">
      <c r="A244" s="15"/>
      <c r="B244" s="14"/>
      <c r="C244" s="15"/>
      <c r="D244" s="16"/>
      <c r="E244" s="17"/>
      <c r="F244" s="17"/>
      <c r="G244" s="17"/>
      <c r="H244" s="17"/>
      <c r="I244" s="17"/>
      <c r="J244" s="18"/>
    </row>
    <row r="245" spans="1:10" ht="21">
      <c r="A245" s="15"/>
      <c r="B245" s="14"/>
      <c r="C245" s="15"/>
      <c r="D245" s="16"/>
      <c r="E245" s="17"/>
      <c r="F245" s="17"/>
      <c r="G245" s="17"/>
      <c r="H245" s="17"/>
      <c r="I245" s="17"/>
      <c r="J245" s="18"/>
    </row>
    <row r="246" spans="1:10" ht="21">
      <c r="A246" s="15"/>
      <c r="B246" s="14"/>
      <c r="C246" s="15"/>
      <c r="D246" s="16"/>
      <c r="E246" s="17"/>
      <c r="F246" s="17"/>
      <c r="G246" s="17"/>
      <c r="H246" s="17"/>
      <c r="I246" s="17"/>
      <c r="J246" s="18"/>
    </row>
    <row r="247" spans="1:10" ht="21">
      <c r="A247" s="15"/>
      <c r="B247" s="14"/>
      <c r="C247" s="15"/>
      <c r="D247" s="16"/>
      <c r="E247" s="17"/>
      <c r="F247" s="17"/>
      <c r="G247" s="17"/>
      <c r="H247" s="17"/>
      <c r="I247" s="17"/>
      <c r="J247" s="18"/>
    </row>
    <row r="248" spans="1:10" ht="21">
      <c r="A248" s="15"/>
      <c r="B248" s="14"/>
      <c r="C248" s="15"/>
      <c r="D248" s="16"/>
      <c r="E248" s="17"/>
      <c r="F248" s="17"/>
      <c r="G248" s="17"/>
      <c r="H248" s="17"/>
      <c r="I248" s="17"/>
      <c r="J248" s="18"/>
    </row>
    <row r="249" spans="1:10" ht="21">
      <c r="A249" s="15"/>
      <c r="B249" s="14"/>
      <c r="C249" s="15"/>
      <c r="D249" s="16"/>
      <c r="E249" s="17"/>
      <c r="F249" s="17"/>
      <c r="G249" s="17"/>
      <c r="H249" s="17"/>
      <c r="I249" s="17"/>
      <c r="J249" s="18"/>
    </row>
    <row r="250" spans="1:10" ht="21">
      <c r="A250" s="15"/>
      <c r="B250" s="14"/>
      <c r="C250" s="15"/>
      <c r="D250" s="16"/>
      <c r="E250" s="17"/>
      <c r="F250" s="17"/>
      <c r="G250" s="17"/>
      <c r="H250" s="17"/>
      <c r="I250" s="17"/>
      <c r="J250" s="18"/>
    </row>
    <row r="251" spans="1:10" ht="21">
      <c r="A251" s="22"/>
      <c r="B251" s="21"/>
      <c r="C251" s="22"/>
      <c r="D251" s="23"/>
      <c r="E251" s="24"/>
      <c r="F251" s="24"/>
      <c r="G251" s="24"/>
      <c r="H251" s="24"/>
      <c r="I251" s="24"/>
      <c r="J251" s="21"/>
    </row>
    <row r="252" spans="1:10" ht="23.25">
      <c r="A252" s="513" t="s">
        <v>0</v>
      </c>
      <c r="B252" s="513"/>
      <c r="C252" s="513"/>
      <c r="D252" s="513"/>
      <c r="E252" s="513"/>
      <c r="F252" s="513"/>
      <c r="G252" s="513"/>
      <c r="H252" s="513"/>
      <c r="I252" s="513"/>
      <c r="J252" s="513"/>
    </row>
    <row r="253" spans="1:2" ht="21">
      <c r="A253" s="515" t="s">
        <v>1</v>
      </c>
      <c r="B253" s="515"/>
    </row>
    <row r="254" ht="21.75" thickBot="1">
      <c r="A254" s="2"/>
    </row>
    <row r="255" spans="1:10" ht="21">
      <c r="A255" s="516" t="s">
        <v>2</v>
      </c>
      <c r="B255" s="518" t="s">
        <v>3</v>
      </c>
      <c r="C255" s="520" t="s">
        <v>4</v>
      </c>
      <c r="D255" s="520"/>
      <c r="E255" s="521" t="s">
        <v>5</v>
      </c>
      <c r="F255" s="522"/>
      <c r="G255" s="521" t="s">
        <v>6</v>
      </c>
      <c r="H255" s="523"/>
      <c r="I255" s="3" t="s">
        <v>7</v>
      </c>
      <c r="J255" s="524" t="s">
        <v>8</v>
      </c>
    </row>
    <row r="256" spans="1:10" ht="21">
      <c r="A256" s="517"/>
      <c r="B256" s="519"/>
      <c r="C256" s="4" t="s">
        <v>9</v>
      </c>
      <c r="D256" s="4" t="s">
        <v>10</v>
      </c>
      <c r="E256" s="5" t="s">
        <v>11</v>
      </c>
      <c r="F256" s="5" t="s">
        <v>12</v>
      </c>
      <c r="G256" s="5" t="s">
        <v>11</v>
      </c>
      <c r="H256" s="6" t="s">
        <v>12</v>
      </c>
      <c r="I256" s="5" t="s">
        <v>13</v>
      </c>
      <c r="J256" s="525"/>
    </row>
    <row r="257" spans="1:10" ht="21">
      <c r="A257" s="9"/>
      <c r="B257" s="53"/>
      <c r="C257" s="9"/>
      <c r="D257" s="10"/>
      <c r="E257" s="11"/>
      <c r="F257" s="11"/>
      <c r="G257" s="11"/>
      <c r="H257" s="11"/>
      <c r="I257" s="11"/>
      <c r="J257" s="12"/>
    </row>
    <row r="258" spans="1:10" ht="21">
      <c r="A258" s="15"/>
      <c r="B258" s="14"/>
      <c r="C258" s="15"/>
      <c r="D258" s="16"/>
      <c r="E258" s="17"/>
      <c r="F258" s="17"/>
      <c r="G258" s="17"/>
      <c r="H258" s="17"/>
      <c r="I258" s="17"/>
      <c r="J258" s="18"/>
    </row>
    <row r="259" spans="1:10" ht="21">
      <c r="A259" s="15"/>
      <c r="B259" s="14"/>
      <c r="C259" s="15"/>
      <c r="D259" s="16"/>
      <c r="E259" s="17"/>
      <c r="F259" s="17"/>
      <c r="G259" s="17"/>
      <c r="H259" s="17"/>
      <c r="I259" s="17"/>
      <c r="J259" s="18"/>
    </row>
    <row r="260" spans="1:10" ht="21">
      <c r="A260" s="15"/>
      <c r="B260" s="14"/>
      <c r="C260" s="15"/>
      <c r="D260" s="16"/>
      <c r="E260" s="17"/>
      <c r="F260" s="17"/>
      <c r="G260" s="17"/>
      <c r="H260" s="17"/>
      <c r="I260" s="17"/>
      <c r="J260" s="18"/>
    </row>
    <row r="261" spans="1:10" ht="21">
      <c r="A261" s="15"/>
      <c r="B261" s="14"/>
      <c r="C261" s="15"/>
      <c r="D261" s="16"/>
      <c r="E261" s="17"/>
      <c r="F261" s="17"/>
      <c r="G261" s="17"/>
      <c r="H261" s="17"/>
      <c r="I261" s="17"/>
      <c r="J261" s="18"/>
    </row>
    <row r="262" spans="1:10" ht="21">
      <c r="A262" s="15"/>
      <c r="B262" s="14"/>
      <c r="C262" s="15"/>
      <c r="D262" s="16"/>
      <c r="E262" s="17"/>
      <c r="F262" s="17"/>
      <c r="G262" s="17"/>
      <c r="H262" s="17"/>
      <c r="I262" s="17"/>
      <c r="J262" s="18"/>
    </row>
    <row r="263" spans="1:10" ht="21">
      <c r="A263" s="15"/>
      <c r="B263" s="14"/>
      <c r="C263" s="15"/>
      <c r="D263" s="16"/>
      <c r="E263" s="17"/>
      <c r="F263" s="17"/>
      <c r="G263" s="17"/>
      <c r="H263" s="17"/>
      <c r="I263" s="17"/>
      <c r="J263" s="18"/>
    </row>
    <row r="264" spans="1:10" ht="21">
      <c r="A264" s="15"/>
      <c r="B264" s="14"/>
      <c r="C264" s="15"/>
      <c r="D264" s="16"/>
      <c r="E264" s="17"/>
      <c r="F264" s="17"/>
      <c r="G264" s="17"/>
      <c r="H264" s="17"/>
      <c r="I264" s="17"/>
      <c r="J264" s="18"/>
    </row>
    <row r="265" spans="1:10" ht="21">
      <c r="A265" s="15"/>
      <c r="B265" s="14"/>
      <c r="C265" s="15"/>
      <c r="D265" s="16"/>
      <c r="E265" s="17"/>
      <c r="F265" s="17"/>
      <c r="G265" s="17"/>
      <c r="H265" s="17"/>
      <c r="I265" s="17"/>
      <c r="J265" s="18"/>
    </row>
    <row r="266" spans="1:10" ht="21">
      <c r="A266" s="15"/>
      <c r="B266" s="14"/>
      <c r="C266" s="15"/>
      <c r="D266" s="16"/>
      <c r="E266" s="17"/>
      <c r="F266" s="17"/>
      <c r="G266" s="17"/>
      <c r="H266" s="17"/>
      <c r="I266" s="17"/>
      <c r="J266" s="18"/>
    </row>
    <row r="267" spans="1:10" ht="21">
      <c r="A267" s="15"/>
      <c r="B267" s="14"/>
      <c r="C267" s="15"/>
      <c r="D267" s="16"/>
      <c r="E267" s="17"/>
      <c r="F267" s="17"/>
      <c r="G267" s="17"/>
      <c r="H267" s="17"/>
      <c r="I267" s="17"/>
      <c r="J267" s="18"/>
    </row>
    <row r="268" spans="1:10" ht="21">
      <c r="A268" s="15"/>
      <c r="B268" s="14"/>
      <c r="C268" s="15"/>
      <c r="D268" s="16"/>
      <c r="E268" s="17"/>
      <c r="F268" s="17"/>
      <c r="G268" s="17"/>
      <c r="H268" s="17"/>
      <c r="I268" s="17"/>
      <c r="J268" s="18"/>
    </row>
    <row r="269" spans="1:10" ht="21">
      <c r="A269" s="15"/>
      <c r="B269" s="14"/>
      <c r="C269" s="15"/>
      <c r="D269" s="16"/>
      <c r="E269" s="17"/>
      <c r="F269" s="17"/>
      <c r="G269" s="17"/>
      <c r="H269" s="17"/>
      <c r="I269" s="17"/>
      <c r="J269" s="18"/>
    </row>
    <row r="270" spans="1:10" ht="21">
      <c r="A270" s="15"/>
      <c r="B270" s="14"/>
      <c r="C270" s="15"/>
      <c r="D270" s="16"/>
      <c r="E270" s="17"/>
      <c r="F270" s="17"/>
      <c r="G270" s="17"/>
      <c r="H270" s="17"/>
      <c r="I270" s="17"/>
      <c r="J270" s="18"/>
    </row>
    <row r="271" spans="1:10" ht="21">
      <c r="A271" s="15"/>
      <c r="B271" s="14"/>
      <c r="C271" s="15"/>
      <c r="D271" s="16"/>
      <c r="E271" s="17"/>
      <c r="F271" s="17"/>
      <c r="G271" s="17"/>
      <c r="H271" s="17"/>
      <c r="I271" s="17"/>
      <c r="J271" s="18"/>
    </row>
    <row r="272" spans="1:10" ht="21">
      <c r="A272" s="15"/>
      <c r="B272" s="14"/>
      <c r="C272" s="15"/>
      <c r="D272" s="16"/>
      <c r="E272" s="17"/>
      <c r="F272" s="17"/>
      <c r="G272" s="17"/>
      <c r="H272" s="17"/>
      <c r="I272" s="17"/>
      <c r="J272" s="18"/>
    </row>
    <row r="273" spans="1:10" ht="21">
      <c r="A273" s="15"/>
      <c r="B273" s="14"/>
      <c r="C273" s="15"/>
      <c r="D273" s="16"/>
      <c r="E273" s="17"/>
      <c r="F273" s="17"/>
      <c r="G273" s="17"/>
      <c r="H273" s="17"/>
      <c r="I273" s="17"/>
      <c r="J273" s="18"/>
    </row>
    <row r="274" spans="1:10" ht="21">
      <c r="A274" s="15"/>
      <c r="B274" s="14"/>
      <c r="C274" s="15"/>
      <c r="D274" s="16"/>
      <c r="E274" s="17"/>
      <c r="F274" s="17"/>
      <c r="G274" s="17"/>
      <c r="H274" s="17"/>
      <c r="I274" s="17"/>
      <c r="J274" s="18"/>
    </row>
    <row r="275" spans="1:10" ht="21">
      <c r="A275" s="15"/>
      <c r="B275" s="14"/>
      <c r="C275" s="15"/>
      <c r="D275" s="16"/>
      <c r="E275" s="17"/>
      <c r="F275" s="17"/>
      <c r="G275" s="17"/>
      <c r="H275" s="17"/>
      <c r="I275" s="17"/>
      <c r="J275" s="18"/>
    </row>
    <row r="276" spans="1:10" ht="21">
      <c r="A276" s="15"/>
      <c r="B276" s="14"/>
      <c r="C276" s="15"/>
      <c r="D276" s="16"/>
      <c r="E276" s="17"/>
      <c r="F276" s="17"/>
      <c r="G276" s="17"/>
      <c r="H276" s="17"/>
      <c r="I276" s="17"/>
      <c r="J276" s="18"/>
    </row>
    <row r="277" spans="1:10" ht="21">
      <c r="A277" s="22"/>
      <c r="B277" s="21"/>
      <c r="C277" s="22"/>
      <c r="D277" s="23"/>
      <c r="E277" s="24"/>
      <c r="F277" s="24"/>
      <c r="G277" s="24"/>
      <c r="H277" s="24"/>
      <c r="I277" s="24"/>
      <c r="J277" s="21"/>
    </row>
    <row r="278" spans="1:10" ht="23.25">
      <c r="A278" s="513" t="s">
        <v>0</v>
      </c>
      <c r="B278" s="513"/>
      <c r="C278" s="513"/>
      <c r="D278" s="513"/>
      <c r="E278" s="513"/>
      <c r="F278" s="513"/>
      <c r="G278" s="513"/>
      <c r="H278" s="513"/>
      <c r="I278" s="513"/>
      <c r="J278" s="513"/>
    </row>
    <row r="279" spans="1:2" ht="21">
      <c r="A279" s="515" t="s">
        <v>1</v>
      </c>
      <c r="B279" s="515"/>
    </row>
    <row r="280" ht="21.75" thickBot="1">
      <c r="A280" s="2"/>
    </row>
    <row r="281" spans="1:10" ht="21">
      <c r="A281" s="516" t="s">
        <v>2</v>
      </c>
      <c r="B281" s="518" t="s">
        <v>3</v>
      </c>
      <c r="C281" s="520" t="s">
        <v>4</v>
      </c>
      <c r="D281" s="520"/>
      <c r="E281" s="521" t="s">
        <v>5</v>
      </c>
      <c r="F281" s="522"/>
      <c r="G281" s="521" t="s">
        <v>6</v>
      </c>
      <c r="H281" s="523"/>
      <c r="I281" s="3" t="s">
        <v>7</v>
      </c>
      <c r="J281" s="524" t="s">
        <v>8</v>
      </c>
    </row>
    <row r="282" spans="1:10" ht="21">
      <c r="A282" s="517"/>
      <c r="B282" s="519"/>
      <c r="C282" s="4" t="s">
        <v>9</v>
      </c>
      <c r="D282" s="4" t="s">
        <v>10</v>
      </c>
      <c r="E282" s="5" t="s">
        <v>11</v>
      </c>
      <c r="F282" s="5" t="s">
        <v>12</v>
      </c>
      <c r="G282" s="5" t="s">
        <v>11</v>
      </c>
      <c r="H282" s="6" t="s">
        <v>12</v>
      </c>
      <c r="I282" s="5" t="s">
        <v>13</v>
      </c>
      <c r="J282" s="525"/>
    </row>
    <row r="283" spans="1:10" ht="21">
      <c r="A283" s="9"/>
      <c r="B283" s="53"/>
      <c r="C283" s="9"/>
      <c r="D283" s="10"/>
      <c r="E283" s="11"/>
      <c r="F283" s="11"/>
      <c r="G283" s="11"/>
      <c r="H283" s="11"/>
      <c r="I283" s="11"/>
      <c r="J283" s="12"/>
    </row>
    <row r="284" spans="1:10" ht="21">
      <c r="A284" s="15"/>
      <c r="B284" s="14"/>
      <c r="C284" s="15"/>
      <c r="D284" s="16"/>
      <c r="E284" s="17"/>
      <c r="F284" s="17"/>
      <c r="G284" s="17"/>
      <c r="H284" s="17"/>
      <c r="I284" s="17"/>
      <c r="J284" s="18"/>
    </row>
    <row r="285" spans="1:10" ht="21">
      <c r="A285" s="15"/>
      <c r="B285" s="14"/>
      <c r="C285" s="15"/>
      <c r="D285" s="16"/>
      <c r="E285" s="17"/>
      <c r="F285" s="17"/>
      <c r="G285" s="17"/>
      <c r="H285" s="17"/>
      <c r="I285" s="17"/>
      <c r="J285" s="18"/>
    </row>
    <row r="286" spans="1:10" ht="21">
      <c r="A286" s="15"/>
      <c r="B286" s="14"/>
      <c r="C286" s="15"/>
      <c r="D286" s="16"/>
      <c r="E286" s="17"/>
      <c r="F286" s="17"/>
      <c r="G286" s="17"/>
      <c r="H286" s="17"/>
      <c r="I286" s="17"/>
      <c r="J286" s="18"/>
    </row>
    <row r="287" spans="1:10" ht="21">
      <c r="A287" s="15"/>
      <c r="B287" s="14"/>
      <c r="C287" s="15"/>
      <c r="D287" s="16"/>
      <c r="E287" s="17"/>
      <c r="F287" s="17"/>
      <c r="G287" s="17"/>
      <c r="H287" s="17"/>
      <c r="I287" s="17"/>
      <c r="J287" s="18"/>
    </row>
    <row r="288" spans="1:10" ht="21">
      <c r="A288" s="15"/>
      <c r="B288" s="14"/>
      <c r="C288" s="15"/>
      <c r="D288" s="16"/>
      <c r="E288" s="17"/>
      <c r="F288" s="17"/>
      <c r="G288" s="17"/>
      <c r="H288" s="17"/>
      <c r="I288" s="17"/>
      <c r="J288" s="18"/>
    </row>
    <row r="289" spans="1:10" ht="21">
      <c r="A289" s="15"/>
      <c r="B289" s="14"/>
      <c r="C289" s="15"/>
      <c r="D289" s="16"/>
      <c r="E289" s="17"/>
      <c r="F289" s="17"/>
      <c r="G289" s="17"/>
      <c r="H289" s="17"/>
      <c r="I289" s="17"/>
      <c r="J289" s="18"/>
    </row>
    <row r="290" spans="1:10" ht="21">
      <c r="A290" s="15"/>
      <c r="B290" s="14"/>
      <c r="C290" s="15"/>
      <c r="D290" s="16"/>
      <c r="E290" s="17"/>
      <c r="F290" s="17"/>
      <c r="G290" s="17"/>
      <c r="H290" s="17"/>
      <c r="I290" s="17"/>
      <c r="J290" s="18"/>
    </row>
    <row r="291" spans="1:10" ht="21">
      <c r="A291" s="15"/>
      <c r="B291" s="14"/>
      <c r="C291" s="15"/>
      <c r="D291" s="16"/>
      <c r="E291" s="17"/>
      <c r="F291" s="17"/>
      <c r="G291" s="17"/>
      <c r="H291" s="17"/>
      <c r="I291" s="17"/>
      <c r="J291" s="18"/>
    </row>
    <row r="292" spans="1:10" ht="21">
      <c r="A292" s="15"/>
      <c r="B292" s="14"/>
      <c r="C292" s="15"/>
      <c r="D292" s="16"/>
      <c r="E292" s="17"/>
      <c r="F292" s="17"/>
      <c r="G292" s="17"/>
      <c r="H292" s="17"/>
      <c r="I292" s="17"/>
      <c r="J292" s="18"/>
    </row>
    <row r="293" spans="1:10" ht="21">
      <c r="A293" s="15"/>
      <c r="B293" s="14"/>
      <c r="C293" s="15"/>
      <c r="D293" s="16"/>
      <c r="E293" s="17"/>
      <c r="F293" s="17"/>
      <c r="G293" s="17"/>
      <c r="H293" s="17"/>
      <c r="I293" s="17"/>
      <c r="J293" s="18"/>
    </row>
    <row r="294" spans="1:10" ht="21">
      <c r="A294" s="15"/>
      <c r="B294" s="14"/>
      <c r="C294" s="15"/>
      <c r="D294" s="16"/>
      <c r="E294" s="17"/>
      <c r="F294" s="17"/>
      <c r="G294" s="17"/>
      <c r="H294" s="17"/>
      <c r="I294" s="17"/>
      <c r="J294" s="18"/>
    </row>
    <row r="295" spans="1:10" ht="21">
      <c r="A295" s="15"/>
      <c r="B295" s="14"/>
      <c r="C295" s="15"/>
      <c r="D295" s="16"/>
      <c r="E295" s="17"/>
      <c r="F295" s="17"/>
      <c r="G295" s="17"/>
      <c r="H295" s="17"/>
      <c r="I295" s="17"/>
      <c r="J295" s="18"/>
    </row>
    <row r="296" spans="1:10" ht="21">
      <c r="A296" s="15"/>
      <c r="B296" s="14"/>
      <c r="C296" s="15"/>
      <c r="D296" s="16"/>
      <c r="E296" s="17"/>
      <c r="F296" s="17"/>
      <c r="G296" s="17"/>
      <c r="H296" s="17"/>
      <c r="I296" s="17"/>
      <c r="J296" s="18"/>
    </row>
    <row r="297" spans="1:10" ht="21">
      <c r="A297" s="15"/>
      <c r="B297" s="14"/>
      <c r="C297" s="15"/>
      <c r="D297" s="16"/>
      <c r="E297" s="17"/>
      <c r="F297" s="17"/>
      <c r="G297" s="17"/>
      <c r="H297" s="17"/>
      <c r="I297" s="17"/>
      <c r="J297" s="18"/>
    </row>
    <row r="298" spans="1:10" ht="21">
      <c r="A298" s="15"/>
      <c r="B298" s="14"/>
      <c r="C298" s="15"/>
      <c r="D298" s="16"/>
      <c r="E298" s="17"/>
      <c r="F298" s="17"/>
      <c r="G298" s="17"/>
      <c r="H298" s="17"/>
      <c r="I298" s="17"/>
      <c r="J298" s="18"/>
    </row>
    <row r="299" spans="1:10" ht="21">
      <c r="A299" s="15"/>
      <c r="B299" s="14"/>
      <c r="C299" s="15"/>
      <c r="D299" s="16"/>
      <c r="E299" s="17"/>
      <c r="F299" s="17"/>
      <c r="G299" s="17"/>
      <c r="H299" s="17"/>
      <c r="I299" s="17"/>
      <c r="J299" s="18"/>
    </row>
    <row r="300" spans="1:10" ht="21">
      <c r="A300" s="15"/>
      <c r="B300" s="14"/>
      <c r="C300" s="15"/>
      <c r="D300" s="16"/>
      <c r="E300" s="17"/>
      <c r="F300" s="17"/>
      <c r="G300" s="17"/>
      <c r="H300" s="17"/>
      <c r="I300" s="17"/>
      <c r="J300" s="18"/>
    </row>
    <row r="301" spans="1:10" ht="21">
      <c r="A301" s="15"/>
      <c r="B301" s="14"/>
      <c r="C301" s="15"/>
      <c r="D301" s="16"/>
      <c r="E301" s="17"/>
      <c r="F301" s="17"/>
      <c r="G301" s="17"/>
      <c r="H301" s="17"/>
      <c r="I301" s="17"/>
      <c r="J301" s="18"/>
    </row>
    <row r="302" spans="1:10" ht="21">
      <c r="A302" s="15"/>
      <c r="B302" s="14"/>
      <c r="C302" s="15"/>
      <c r="D302" s="16"/>
      <c r="E302" s="17"/>
      <c r="F302" s="17"/>
      <c r="G302" s="17"/>
      <c r="H302" s="17"/>
      <c r="I302" s="17"/>
      <c r="J302" s="18"/>
    </row>
    <row r="303" spans="1:10" ht="21">
      <c r="A303" s="22"/>
      <c r="B303" s="21"/>
      <c r="C303" s="22"/>
      <c r="D303" s="23"/>
      <c r="E303" s="24"/>
      <c r="F303" s="24"/>
      <c r="G303" s="24"/>
      <c r="H303" s="24"/>
      <c r="I303" s="24"/>
      <c r="J303" s="21"/>
    </row>
    <row r="304" spans="1:10" ht="23.25">
      <c r="A304" s="513" t="s">
        <v>0</v>
      </c>
      <c r="B304" s="513"/>
      <c r="C304" s="513"/>
      <c r="D304" s="513"/>
      <c r="E304" s="513"/>
      <c r="F304" s="513"/>
      <c r="G304" s="513"/>
      <c r="H304" s="513"/>
      <c r="I304" s="513"/>
      <c r="J304" s="513"/>
    </row>
    <row r="305" spans="1:2" ht="21">
      <c r="A305" s="515" t="s">
        <v>1</v>
      </c>
      <c r="B305" s="515"/>
    </row>
    <row r="306" ht="21.75" thickBot="1">
      <c r="A306" s="2"/>
    </row>
    <row r="307" spans="1:10" ht="21">
      <c r="A307" s="516" t="s">
        <v>2</v>
      </c>
      <c r="B307" s="518" t="s">
        <v>3</v>
      </c>
      <c r="C307" s="520" t="s">
        <v>4</v>
      </c>
      <c r="D307" s="520"/>
      <c r="E307" s="521" t="s">
        <v>5</v>
      </c>
      <c r="F307" s="522"/>
      <c r="G307" s="521" t="s">
        <v>6</v>
      </c>
      <c r="H307" s="523"/>
      <c r="I307" s="3" t="s">
        <v>7</v>
      </c>
      <c r="J307" s="524" t="s">
        <v>8</v>
      </c>
    </row>
    <row r="308" spans="1:10" ht="21">
      <c r="A308" s="517"/>
      <c r="B308" s="519"/>
      <c r="C308" s="4" t="s">
        <v>9</v>
      </c>
      <c r="D308" s="4" t="s">
        <v>10</v>
      </c>
      <c r="E308" s="5" t="s">
        <v>11</v>
      </c>
      <c r="F308" s="5" t="s">
        <v>12</v>
      </c>
      <c r="G308" s="5" t="s">
        <v>11</v>
      </c>
      <c r="H308" s="6" t="s">
        <v>12</v>
      </c>
      <c r="I308" s="5" t="s">
        <v>13</v>
      </c>
      <c r="J308" s="525"/>
    </row>
    <row r="309" spans="1:10" ht="21">
      <c r="A309" s="9"/>
      <c r="B309" s="53"/>
      <c r="C309" s="9"/>
      <c r="D309" s="10"/>
      <c r="E309" s="11"/>
      <c r="F309" s="11"/>
      <c r="G309" s="11"/>
      <c r="H309" s="11"/>
      <c r="I309" s="11"/>
      <c r="J309" s="12"/>
    </row>
    <row r="310" spans="1:10" ht="21">
      <c r="A310" s="15"/>
      <c r="B310" s="14"/>
      <c r="C310" s="15"/>
      <c r="D310" s="16"/>
      <c r="E310" s="17"/>
      <c r="F310" s="17"/>
      <c r="G310" s="17"/>
      <c r="H310" s="17"/>
      <c r="I310" s="17"/>
      <c r="J310" s="18"/>
    </row>
    <row r="311" spans="1:10" ht="21">
      <c r="A311" s="15"/>
      <c r="B311" s="14"/>
      <c r="C311" s="15"/>
      <c r="D311" s="16"/>
      <c r="E311" s="17"/>
      <c r="F311" s="17"/>
      <c r="G311" s="17"/>
      <c r="H311" s="17"/>
      <c r="I311" s="17"/>
      <c r="J311" s="18"/>
    </row>
    <row r="312" spans="1:10" ht="21">
      <c r="A312" s="15"/>
      <c r="B312" s="14"/>
      <c r="C312" s="15"/>
      <c r="D312" s="16"/>
      <c r="E312" s="17"/>
      <c r="F312" s="17"/>
      <c r="G312" s="17"/>
      <c r="H312" s="17"/>
      <c r="I312" s="17"/>
      <c r="J312" s="18"/>
    </row>
    <row r="313" spans="1:10" ht="21">
      <c r="A313" s="15"/>
      <c r="B313" s="14"/>
      <c r="C313" s="15"/>
      <c r="D313" s="16"/>
      <c r="E313" s="17"/>
      <c r="F313" s="17"/>
      <c r="G313" s="17"/>
      <c r="H313" s="17"/>
      <c r="I313" s="17"/>
      <c r="J313" s="18"/>
    </row>
    <row r="314" spans="1:10" ht="21">
      <c r="A314" s="15"/>
      <c r="B314" s="14"/>
      <c r="C314" s="15"/>
      <c r="D314" s="16"/>
      <c r="E314" s="17"/>
      <c r="F314" s="17"/>
      <c r="G314" s="17"/>
      <c r="H314" s="17"/>
      <c r="I314" s="17"/>
      <c r="J314" s="18"/>
    </row>
    <row r="315" spans="1:10" ht="21">
      <c r="A315" s="15"/>
      <c r="B315" s="14"/>
      <c r="C315" s="15"/>
      <c r="D315" s="16"/>
      <c r="E315" s="17"/>
      <c r="F315" s="17"/>
      <c r="G315" s="17"/>
      <c r="H315" s="17"/>
      <c r="I315" s="17"/>
      <c r="J315" s="18"/>
    </row>
    <row r="316" spans="1:10" ht="21">
      <c r="A316" s="15"/>
      <c r="B316" s="14"/>
      <c r="C316" s="15"/>
      <c r="D316" s="16"/>
      <c r="E316" s="17"/>
      <c r="F316" s="17"/>
      <c r="G316" s="17"/>
      <c r="H316" s="17"/>
      <c r="I316" s="17"/>
      <c r="J316" s="18"/>
    </row>
    <row r="317" spans="1:10" ht="21">
      <c r="A317" s="15"/>
      <c r="B317" s="14"/>
      <c r="C317" s="15"/>
      <c r="D317" s="16"/>
      <c r="E317" s="17"/>
      <c r="F317" s="17"/>
      <c r="G317" s="17"/>
      <c r="H317" s="17"/>
      <c r="I317" s="17"/>
      <c r="J317" s="18"/>
    </row>
    <row r="318" spans="1:10" ht="21">
      <c r="A318" s="15"/>
      <c r="B318" s="14"/>
      <c r="C318" s="15"/>
      <c r="D318" s="16"/>
      <c r="E318" s="17"/>
      <c r="F318" s="17"/>
      <c r="G318" s="17"/>
      <c r="H318" s="17"/>
      <c r="I318" s="17"/>
      <c r="J318" s="18"/>
    </row>
    <row r="319" spans="1:10" ht="21">
      <c r="A319" s="15"/>
      <c r="B319" s="14"/>
      <c r="C319" s="15"/>
      <c r="D319" s="16"/>
      <c r="E319" s="17"/>
      <c r="F319" s="17"/>
      <c r="G319" s="17"/>
      <c r="H319" s="17"/>
      <c r="I319" s="17"/>
      <c r="J319" s="18"/>
    </row>
    <row r="320" spans="1:10" ht="21">
      <c r="A320" s="15"/>
      <c r="B320" s="14"/>
      <c r="C320" s="15"/>
      <c r="D320" s="16"/>
      <c r="E320" s="17"/>
      <c r="F320" s="17"/>
      <c r="G320" s="17"/>
      <c r="H320" s="17"/>
      <c r="I320" s="17"/>
      <c r="J320" s="18"/>
    </row>
    <row r="321" spans="1:10" ht="21">
      <c r="A321" s="15"/>
      <c r="B321" s="14"/>
      <c r="C321" s="15"/>
      <c r="D321" s="16"/>
      <c r="E321" s="17"/>
      <c r="F321" s="17"/>
      <c r="G321" s="17"/>
      <c r="H321" s="17"/>
      <c r="I321" s="17"/>
      <c r="J321" s="18"/>
    </row>
    <row r="322" spans="1:10" ht="21">
      <c r="A322" s="15"/>
      <c r="B322" s="14"/>
      <c r="C322" s="15"/>
      <c r="D322" s="16"/>
      <c r="E322" s="17"/>
      <c r="F322" s="17"/>
      <c r="G322" s="17"/>
      <c r="H322" s="17"/>
      <c r="I322" s="17"/>
      <c r="J322" s="18"/>
    </row>
    <row r="323" spans="1:10" ht="21">
      <c r="A323" s="15"/>
      <c r="B323" s="14"/>
      <c r="C323" s="15"/>
      <c r="D323" s="16"/>
      <c r="E323" s="17"/>
      <c r="F323" s="17"/>
      <c r="G323" s="17"/>
      <c r="H323" s="17"/>
      <c r="I323" s="17"/>
      <c r="J323" s="18"/>
    </row>
    <row r="324" spans="1:10" ht="21">
      <c r="A324" s="15"/>
      <c r="B324" s="14"/>
      <c r="C324" s="15"/>
      <c r="D324" s="16"/>
      <c r="E324" s="17"/>
      <c r="F324" s="17"/>
      <c r="G324" s="17"/>
      <c r="H324" s="17"/>
      <c r="I324" s="17"/>
      <c r="J324" s="18"/>
    </row>
    <row r="325" spans="1:10" ht="21">
      <c r="A325" s="15"/>
      <c r="B325" s="14"/>
      <c r="C325" s="15"/>
      <c r="D325" s="16"/>
      <c r="E325" s="17"/>
      <c r="F325" s="17"/>
      <c r="G325" s="17"/>
      <c r="H325" s="17"/>
      <c r="I325" s="17"/>
      <c r="J325" s="18"/>
    </row>
    <row r="326" spans="1:10" ht="21">
      <c r="A326" s="15"/>
      <c r="B326" s="14"/>
      <c r="C326" s="15"/>
      <c r="D326" s="16"/>
      <c r="E326" s="17"/>
      <c r="F326" s="17"/>
      <c r="G326" s="17"/>
      <c r="H326" s="17"/>
      <c r="I326" s="17"/>
      <c r="J326" s="18"/>
    </row>
    <row r="327" spans="1:10" ht="21">
      <c r="A327" s="15"/>
      <c r="B327" s="14"/>
      <c r="C327" s="15"/>
      <c r="D327" s="16"/>
      <c r="E327" s="17"/>
      <c r="F327" s="17"/>
      <c r="G327" s="17"/>
      <c r="H327" s="17"/>
      <c r="I327" s="17"/>
      <c r="J327" s="18"/>
    </row>
    <row r="328" spans="1:10" ht="21">
      <c r="A328" s="15"/>
      <c r="B328" s="14"/>
      <c r="C328" s="15"/>
      <c r="D328" s="16"/>
      <c r="E328" s="17"/>
      <c r="F328" s="17"/>
      <c r="G328" s="17"/>
      <c r="H328" s="17"/>
      <c r="I328" s="17"/>
      <c r="J328" s="18"/>
    </row>
    <row r="329" spans="1:10" ht="21">
      <c r="A329" s="22"/>
      <c r="B329" s="21"/>
      <c r="C329" s="22"/>
      <c r="D329" s="23"/>
      <c r="E329" s="24"/>
      <c r="F329" s="24"/>
      <c r="G329" s="24"/>
      <c r="H329" s="24"/>
      <c r="I329" s="24"/>
      <c r="J329" s="21"/>
    </row>
    <row r="330" spans="1:10" ht="23.25">
      <c r="A330" s="513" t="s">
        <v>0</v>
      </c>
      <c r="B330" s="513"/>
      <c r="C330" s="513"/>
      <c r="D330" s="513"/>
      <c r="E330" s="513"/>
      <c r="F330" s="513"/>
      <c r="G330" s="513"/>
      <c r="H330" s="513"/>
      <c r="I330" s="513"/>
      <c r="J330" s="513"/>
    </row>
    <row r="331" spans="1:2" ht="21">
      <c r="A331" s="515" t="s">
        <v>1</v>
      </c>
      <c r="B331" s="515"/>
    </row>
    <row r="332" ht="21.75" thickBot="1">
      <c r="A332" s="2"/>
    </row>
    <row r="333" spans="1:10" ht="21">
      <c r="A333" s="516" t="s">
        <v>2</v>
      </c>
      <c r="B333" s="518" t="s">
        <v>3</v>
      </c>
      <c r="C333" s="520" t="s">
        <v>4</v>
      </c>
      <c r="D333" s="520"/>
      <c r="E333" s="521" t="s">
        <v>5</v>
      </c>
      <c r="F333" s="522"/>
      <c r="G333" s="521" t="s">
        <v>6</v>
      </c>
      <c r="H333" s="523"/>
      <c r="I333" s="3" t="s">
        <v>7</v>
      </c>
      <c r="J333" s="524" t="s">
        <v>8</v>
      </c>
    </row>
    <row r="334" spans="1:10" ht="21">
      <c r="A334" s="517"/>
      <c r="B334" s="519"/>
      <c r="C334" s="4" t="s">
        <v>9</v>
      </c>
      <c r="D334" s="4" t="s">
        <v>10</v>
      </c>
      <c r="E334" s="5" t="s">
        <v>11</v>
      </c>
      <c r="F334" s="5" t="s">
        <v>12</v>
      </c>
      <c r="G334" s="5" t="s">
        <v>11</v>
      </c>
      <c r="H334" s="6" t="s">
        <v>12</v>
      </c>
      <c r="I334" s="5" t="s">
        <v>13</v>
      </c>
      <c r="J334" s="525"/>
    </row>
    <row r="335" spans="1:10" ht="21">
      <c r="A335" s="9"/>
      <c r="B335" s="53"/>
      <c r="C335" s="9"/>
      <c r="D335" s="10"/>
      <c r="E335" s="11"/>
      <c r="F335" s="11"/>
      <c r="G335" s="11"/>
      <c r="H335" s="11"/>
      <c r="I335" s="11"/>
      <c r="J335" s="12"/>
    </row>
    <row r="336" spans="1:10" ht="21">
      <c r="A336" s="15"/>
      <c r="B336" s="14"/>
      <c r="C336" s="15"/>
      <c r="D336" s="16"/>
      <c r="E336" s="17"/>
      <c r="F336" s="17"/>
      <c r="G336" s="17"/>
      <c r="H336" s="17"/>
      <c r="I336" s="17"/>
      <c r="J336" s="18"/>
    </row>
    <row r="337" spans="1:10" ht="21">
      <c r="A337" s="15"/>
      <c r="B337" s="14"/>
      <c r="C337" s="15"/>
      <c r="D337" s="16"/>
      <c r="E337" s="17"/>
      <c r="F337" s="17"/>
      <c r="G337" s="17"/>
      <c r="H337" s="17"/>
      <c r="I337" s="17"/>
      <c r="J337" s="18"/>
    </row>
    <row r="338" spans="1:10" ht="21">
      <c r="A338" s="15"/>
      <c r="B338" s="14"/>
      <c r="C338" s="15"/>
      <c r="D338" s="16"/>
      <c r="E338" s="17"/>
      <c r="F338" s="17"/>
      <c r="G338" s="17"/>
      <c r="H338" s="17"/>
      <c r="I338" s="17"/>
      <c r="J338" s="18"/>
    </row>
    <row r="339" spans="1:10" ht="21">
      <c r="A339" s="15"/>
      <c r="B339" s="14"/>
      <c r="C339" s="15"/>
      <c r="D339" s="16"/>
      <c r="E339" s="17"/>
      <c r="F339" s="17"/>
      <c r="G339" s="17"/>
      <c r="H339" s="17"/>
      <c r="I339" s="17"/>
      <c r="J339" s="18"/>
    </row>
    <row r="340" spans="1:10" ht="21">
      <c r="A340" s="15"/>
      <c r="B340" s="14"/>
      <c r="C340" s="15"/>
      <c r="D340" s="16"/>
      <c r="E340" s="17"/>
      <c r="F340" s="17"/>
      <c r="G340" s="17"/>
      <c r="H340" s="17"/>
      <c r="I340" s="17"/>
      <c r="J340" s="18"/>
    </row>
    <row r="341" spans="1:10" ht="21">
      <c r="A341" s="15"/>
      <c r="B341" s="14"/>
      <c r="C341" s="15"/>
      <c r="D341" s="16"/>
      <c r="E341" s="17"/>
      <c r="F341" s="17"/>
      <c r="G341" s="17"/>
      <c r="H341" s="17"/>
      <c r="I341" s="17"/>
      <c r="J341" s="18"/>
    </row>
    <row r="342" spans="1:10" ht="21">
      <c r="A342" s="15"/>
      <c r="B342" s="14"/>
      <c r="C342" s="15"/>
      <c r="D342" s="16"/>
      <c r="E342" s="17"/>
      <c r="F342" s="17"/>
      <c r="G342" s="17"/>
      <c r="H342" s="17"/>
      <c r="I342" s="17"/>
      <c r="J342" s="18"/>
    </row>
    <row r="343" spans="1:10" ht="21">
      <c r="A343" s="15"/>
      <c r="B343" s="14"/>
      <c r="C343" s="15"/>
      <c r="D343" s="16"/>
      <c r="E343" s="17"/>
      <c r="F343" s="17"/>
      <c r="G343" s="17"/>
      <c r="H343" s="17"/>
      <c r="I343" s="17"/>
      <c r="J343" s="18"/>
    </row>
    <row r="344" spans="1:10" ht="21">
      <c r="A344" s="15"/>
      <c r="B344" s="14"/>
      <c r="C344" s="15"/>
      <c r="D344" s="16"/>
      <c r="E344" s="17"/>
      <c r="F344" s="17"/>
      <c r="G344" s="17"/>
      <c r="H344" s="17"/>
      <c r="I344" s="17"/>
      <c r="J344" s="18"/>
    </row>
    <row r="345" spans="1:10" ht="21">
      <c r="A345" s="15"/>
      <c r="B345" s="14"/>
      <c r="C345" s="15"/>
      <c r="D345" s="16"/>
      <c r="E345" s="17"/>
      <c r="F345" s="17"/>
      <c r="G345" s="17"/>
      <c r="H345" s="17"/>
      <c r="I345" s="17"/>
      <c r="J345" s="18"/>
    </row>
    <row r="346" spans="1:10" ht="21">
      <c r="A346" s="15"/>
      <c r="B346" s="14"/>
      <c r="C346" s="15"/>
      <c r="D346" s="16"/>
      <c r="E346" s="17"/>
      <c r="F346" s="17"/>
      <c r="G346" s="17"/>
      <c r="H346" s="17"/>
      <c r="I346" s="17"/>
      <c r="J346" s="18"/>
    </row>
    <row r="347" spans="1:10" ht="21">
      <c r="A347" s="15"/>
      <c r="B347" s="14"/>
      <c r="C347" s="15"/>
      <c r="D347" s="16"/>
      <c r="E347" s="17"/>
      <c r="F347" s="17"/>
      <c r="G347" s="17"/>
      <c r="H347" s="17"/>
      <c r="I347" s="17"/>
      <c r="J347" s="18"/>
    </row>
    <row r="348" spans="1:10" ht="21">
      <c r="A348" s="15"/>
      <c r="B348" s="14"/>
      <c r="C348" s="15"/>
      <c r="D348" s="16"/>
      <c r="E348" s="17"/>
      <c r="F348" s="17"/>
      <c r="G348" s="17"/>
      <c r="H348" s="17"/>
      <c r="I348" s="17"/>
      <c r="J348" s="18"/>
    </row>
    <row r="349" spans="1:10" ht="21">
      <c r="A349" s="15"/>
      <c r="B349" s="14"/>
      <c r="C349" s="15"/>
      <c r="D349" s="16"/>
      <c r="E349" s="17"/>
      <c r="F349" s="17"/>
      <c r="G349" s="17"/>
      <c r="H349" s="17"/>
      <c r="I349" s="17"/>
      <c r="J349" s="18"/>
    </row>
    <row r="350" spans="1:10" ht="21">
      <c r="A350" s="15"/>
      <c r="B350" s="14"/>
      <c r="C350" s="15"/>
      <c r="D350" s="16"/>
      <c r="E350" s="17"/>
      <c r="F350" s="17"/>
      <c r="G350" s="17"/>
      <c r="H350" s="17"/>
      <c r="I350" s="17"/>
      <c r="J350" s="18"/>
    </row>
    <row r="351" spans="1:10" ht="21">
      <c r="A351" s="15"/>
      <c r="B351" s="14"/>
      <c r="C351" s="15"/>
      <c r="D351" s="16"/>
      <c r="E351" s="17"/>
      <c r="F351" s="17"/>
      <c r="G351" s="17"/>
      <c r="H351" s="17"/>
      <c r="I351" s="17"/>
      <c r="J351" s="18"/>
    </row>
    <row r="352" spans="1:10" ht="21">
      <c r="A352" s="15"/>
      <c r="B352" s="14"/>
      <c r="C352" s="15"/>
      <c r="D352" s="16"/>
      <c r="E352" s="17"/>
      <c r="F352" s="17"/>
      <c r="G352" s="17"/>
      <c r="H352" s="17"/>
      <c r="I352" s="17"/>
      <c r="J352" s="18"/>
    </row>
    <row r="353" spans="1:10" ht="21">
      <c r="A353" s="15"/>
      <c r="B353" s="14"/>
      <c r="C353" s="15"/>
      <c r="D353" s="16"/>
      <c r="E353" s="17"/>
      <c r="F353" s="17"/>
      <c r="G353" s="17"/>
      <c r="H353" s="17"/>
      <c r="I353" s="17"/>
      <c r="J353" s="18"/>
    </row>
    <row r="354" spans="1:10" ht="21">
      <c r="A354" s="15"/>
      <c r="B354" s="14"/>
      <c r="C354" s="15"/>
      <c r="D354" s="16"/>
      <c r="E354" s="17"/>
      <c r="F354" s="17"/>
      <c r="G354" s="17"/>
      <c r="H354" s="17"/>
      <c r="I354" s="17"/>
      <c r="J354" s="18"/>
    </row>
    <row r="355" spans="1:10" ht="21">
      <c r="A355" s="22"/>
      <c r="B355" s="21"/>
      <c r="C355" s="22"/>
      <c r="D355" s="23"/>
      <c r="E355" s="24"/>
      <c r="F355" s="24"/>
      <c r="G355" s="24"/>
      <c r="H355" s="24"/>
      <c r="I355" s="24"/>
      <c r="J355" s="21"/>
    </row>
    <row r="356" spans="1:10" ht="23.25">
      <c r="A356" s="513" t="s">
        <v>0</v>
      </c>
      <c r="B356" s="513"/>
      <c r="C356" s="513"/>
      <c r="D356" s="513"/>
      <c r="E356" s="513"/>
      <c r="F356" s="513"/>
      <c r="G356" s="513"/>
      <c r="H356" s="513"/>
      <c r="I356" s="513"/>
      <c r="J356" s="513"/>
    </row>
    <row r="357" spans="1:2" ht="21">
      <c r="A357" s="515" t="s">
        <v>1</v>
      </c>
      <c r="B357" s="515"/>
    </row>
    <row r="358" ht="21.75" thickBot="1">
      <c r="A358" s="2"/>
    </row>
    <row r="359" spans="1:10" ht="21">
      <c r="A359" s="516" t="s">
        <v>2</v>
      </c>
      <c r="B359" s="518" t="s">
        <v>3</v>
      </c>
      <c r="C359" s="520" t="s">
        <v>4</v>
      </c>
      <c r="D359" s="520"/>
      <c r="E359" s="521" t="s">
        <v>5</v>
      </c>
      <c r="F359" s="522"/>
      <c r="G359" s="521" t="s">
        <v>6</v>
      </c>
      <c r="H359" s="523"/>
      <c r="I359" s="3" t="s">
        <v>7</v>
      </c>
      <c r="J359" s="524" t="s">
        <v>8</v>
      </c>
    </row>
    <row r="360" spans="1:10" ht="21">
      <c r="A360" s="517"/>
      <c r="B360" s="519"/>
      <c r="C360" s="4" t="s">
        <v>9</v>
      </c>
      <c r="D360" s="4" t="s">
        <v>10</v>
      </c>
      <c r="E360" s="5" t="s">
        <v>11</v>
      </c>
      <c r="F360" s="5" t="s">
        <v>12</v>
      </c>
      <c r="G360" s="5" t="s">
        <v>11</v>
      </c>
      <c r="H360" s="6" t="s">
        <v>12</v>
      </c>
      <c r="I360" s="5" t="s">
        <v>13</v>
      </c>
      <c r="J360" s="525"/>
    </row>
    <row r="361" spans="1:10" ht="21">
      <c r="A361" s="9"/>
      <c r="B361" s="53"/>
      <c r="C361" s="9"/>
      <c r="D361" s="10"/>
      <c r="E361" s="11"/>
      <c r="F361" s="11"/>
      <c r="G361" s="11"/>
      <c r="H361" s="11"/>
      <c r="I361" s="11"/>
      <c r="J361" s="12"/>
    </row>
    <row r="362" spans="1:10" ht="21">
      <c r="A362" s="15"/>
      <c r="B362" s="14"/>
      <c r="C362" s="15"/>
      <c r="D362" s="16"/>
      <c r="E362" s="17"/>
      <c r="F362" s="17"/>
      <c r="G362" s="17"/>
      <c r="H362" s="17"/>
      <c r="I362" s="17"/>
      <c r="J362" s="18"/>
    </row>
    <row r="363" spans="1:10" ht="21">
      <c r="A363" s="15"/>
      <c r="B363" s="14"/>
      <c r="C363" s="15"/>
      <c r="D363" s="16"/>
      <c r="E363" s="17"/>
      <c r="F363" s="17"/>
      <c r="G363" s="17"/>
      <c r="H363" s="17"/>
      <c r="I363" s="17"/>
      <c r="J363" s="18"/>
    </row>
    <row r="364" spans="1:10" ht="21">
      <c r="A364" s="15"/>
      <c r="B364" s="14"/>
      <c r="C364" s="15"/>
      <c r="D364" s="16"/>
      <c r="E364" s="17"/>
      <c r="F364" s="17"/>
      <c r="G364" s="17"/>
      <c r="H364" s="17"/>
      <c r="I364" s="17"/>
      <c r="J364" s="18"/>
    </row>
    <row r="365" spans="1:10" ht="21">
      <c r="A365" s="15"/>
      <c r="B365" s="14"/>
      <c r="C365" s="15"/>
      <c r="D365" s="16"/>
      <c r="E365" s="17"/>
      <c r="F365" s="17"/>
      <c r="G365" s="17"/>
      <c r="H365" s="17"/>
      <c r="I365" s="17"/>
      <c r="J365" s="18"/>
    </row>
    <row r="366" spans="1:10" ht="21">
      <c r="A366" s="15"/>
      <c r="B366" s="14"/>
      <c r="C366" s="15"/>
      <c r="D366" s="16"/>
      <c r="E366" s="17"/>
      <c r="F366" s="17"/>
      <c r="G366" s="17"/>
      <c r="H366" s="17"/>
      <c r="I366" s="17"/>
      <c r="J366" s="18"/>
    </row>
    <row r="367" spans="1:10" ht="21">
      <c r="A367" s="15"/>
      <c r="B367" s="14"/>
      <c r="C367" s="15"/>
      <c r="D367" s="16"/>
      <c r="E367" s="17"/>
      <c r="F367" s="17"/>
      <c r="G367" s="17"/>
      <c r="H367" s="17"/>
      <c r="I367" s="17"/>
      <c r="J367" s="18"/>
    </row>
    <row r="368" spans="1:10" ht="21">
      <c r="A368" s="15"/>
      <c r="B368" s="14"/>
      <c r="C368" s="15"/>
      <c r="D368" s="16"/>
      <c r="E368" s="17"/>
      <c r="F368" s="17"/>
      <c r="G368" s="17"/>
      <c r="H368" s="17"/>
      <c r="I368" s="17"/>
      <c r="J368" s="18"/>
    </row>
    <row r="369" spans="1:10" ht="21">
      <c r="A369" s="15"/>
      <c r="B369" s="14"/>
      <c r="C369" s="15"/>
      <c r="D369" s="16"/>
      <c r="E369" s="17"/>
      <c r="F369" s="17"/>
      <c r="G369" s="17"/>
      <c r="H369" s="17"/>
      <c r="I369" s="17"/>
      <c r="J369" s="18"/>
    </row>
    <row r="370" spans="1:10" ht="21">
      <c r="A370" s="15"/>
      <c r="B370" s="14"/>
      <c r="C370" s="15"/>
      <c r="D370" s="16"/>
      <c r="E370" s="17"/>
      <c r="F370" s="17"/>
      <c r="G370" s="17"/>
      <c r="H370" s="17"/>
      <c r="I370" s="17"/>
      <c r="J370" s="18"/>
    </row>
    <row r="371" spans="1:10" ht="21">
      <c r="A371" s="15"/>
      <c r="B371" s="14"/>
      <c r="C371" s="15"/>
      <c r="D371" s="16"/>
      <c r="E371" s="17"/>
      <c r="F371" s="17"/>
      <c r="G371" s="17"/>
      <c r="H371" s="17"/>
      <c r="I371" s="17"/>
      <c r="J371" s="18"/>
    </row>
    <row r="372" spans="1:10" ht="21">
      <c r="A372" s="15"/>
      <c r="B372" s="14"/>
      <c r="C372" s="15"/>
      <c r="D372" s="16"/>
      <c r="E372" s="17"/>
      <c r="F372" s="17"/>
      <c r="G372" s="17"/>
      <c r="H372" s="17"/>
      <c r="I372" s="17"/>
      <c r="J372" s="18"/>
    </row>
    <row r="373" spans="1:10" ht="21">
      <c r="A373" s="15"/>
      <c r="B373" s="14"/>
      <c r="C373" s="15"/>
      <c r="D373" s="16"/>
      <c r="E373" s="17"/>
      <c r="F373" s="17"/>
      <c r="G373" s="17"/>
      <c r="H373" s="17"/>
      <c r="I373" s="17"/>
      <c r="J373" s="18"/>
    </row>
    <row r="374" spans="1:10" ht="21">
      <c r="A374" s="15"/>
      <c r="B374" s="14"/>
      <c r="C374" s="15"/>
      <c r="D374" s="16"/>
      <c r="E374" s="17"/>
      <c r="F374" s="17"/>
      <c r="G374" s="17"/>
      <c r="H374" s="17"/>
      <c r="I374" s="17"/>
      <c r="J374" s="18"/>
    </row>
    <row r="375" spans="1:10" ht="21">
      <c r="A375" s="15"/>
      <c r="B375" s="14"/>
      <c r="C375" s="15"/>
      <c r="D375" s="16"/>
      <c r="E375" s="17"/>
      <c r="F375" s="17"/>
      <c r="G375" s="17"/>
      <c r="H375" s="17"/>
      <c r="I375" s="17"/>
      <c r="J375" s="18"/>
    </row>
    <row r="376" spans="1:10" ht="21">
      <c r="A376" s="15"/>
      <c r="B376" s="14"/>
      <c r="C376" s="15"/>
      <c r="D376" s="16"/>
      <c r="E376" s="17"/>
      <c r="F376" s="17"/>
      <c r="G376" s="17"/>
      <c r="H376" s="17"/>
      <c r="I376" s="17"/>
      <c r="J376" s="18"/>
    </row>
    <row r="377" spans="1:10" ht="21">
      <c r="A377" s="15"/>
      <c r="B377" s="14"/>
      <c r="C377" s="15"/>
      <c r="D377" s="16"/>
      <c r="E377" s="17"/>
      <c r="F377" s="17"/>
      <c r="G377" s="17"/>
      <c r="H377" s="17"/>
      <c r="I377" s="17"/>
      <c r="J377" s="18"/>
    </row>
    <row r="378" spans="1:10" ht="21">
      <c r="A378" s="15"/>
      <c r="B378" s="14"/>
      <c r="C378" s="15"/>
      <c r="D378" s="16"/>
      <c r="E378" s="17"/>
      <c r="F378" s="17"/>
      <c r="G378" s="17"/>
      <c r="H378" s="17"/>
      <c r="I378" s="17"/>
      <c r="J378" s="18"/>
    </row>
    <row r="379" spans="1:10" ht="21">
      <c r="A379" s="15"/>
      <c r="B379" s="14"/>
      <c r="C379" s="15"/>
      <c r="D379" s="16"/>
      <c r="E379" s="17"/>
      <c r="F379" s="17"/>
      <c r="G379" s="17"/>
      <c r="H379" s="17"/>
      <c r="I379" s="17"/>
      <c r="J379" s="18"/>
    </row>
    <row r="380" spans="1:10" ht="21">
      <c r="A380" s="15"/>
      <c r="B380" s="14"/>
      <c r="C380" s="15"/>
      <c r="D380" s="16"/>
      <c r="E380" s="17"/>
      <c r="F380" s="17"/>
      <c r="G380" s="17"/>
      <c r="H380" s="17"/>
      <c r="I380" s="17"/>
      <c r="J380" s="18"/>
    </row>
    <row r="381" spans="1:10" ht="21">
      <c r="A381" s="22"/>
      <c r="B381" s="21"/>
      <c r="C381" s="22"/>
      <c r="D381" s="23"/>
      <c r="E381" s="24"/>
      <c r="F381" s="24"/>
      <c r="G381" s="24"/>
      <c r="H381" s="24"/>
      <c r="I381" s="24"/>
      <c r="J381" s="21"/>
    </row>
    <row r="382" spans="1:10" ht="23.25">
      <c r="A382" s="513" t="s">
        <v>0</v>
      </c>
      <c r="B382" s="513"/>
      <c r="C382" s="513"/>
      <c r="D382" s="513"/>
      <c r="E382" s="513"/>
      <c r="F382" s="513"/>
      <c r="G382" s="513"/>
      <c r="H382" s="513"/>
      <c r="I382" s="513"/>
      <c r="J382" s="513"/>
    </row>
    <row r="383" spans="1:2" ht="21">
      <c r="A383" s="515" t="s">
        <v>1</v>
      </c>
      <c r="B383" s="515"/>
    </row>
    <row r="384" ht="21.75" thickBot="1">
      <c r="A384" s="2"/>
    </row>
    <row r="385" spans="1:10" ht="21">
      <c r="A385" s="516" t="s">
        <v>2</v>
      </c>
      <c r="B385" s="518" t="s">
        <v>3</v>
      </c>
      <c r="C385" s="520" t="s">
        <v>4</v>
      </c>
      <c r="D385" s="520"/>
      <c r="E385" s="521" t="s">
        <v>5</v>
      </c>
      <c r="F385" s="522"/>
      <c r="G385" s="521" t="s">
        <v>6</v>
      </c>
      <c r="H385" s="523"/>
      <c r="I385" s="3" t="s">
        <v>7</v>
      </c>
      <c r="J385" s="524" t="s">
        <v>8</v>
      </c>
    </row>
    <row r="386" spans="1:10" ht="21">
      <c r="A386" s="517"/>
      <c r="B386" s="519"/>
      <c r="C386" s="4" t="s">
        <v>9</v>
      </c>
      <c r="D386" s="4" t="s">
        <v>10</v>
      </c>
      <c r="E386" s="5" t="s">
        <v>11</v>
      </c>
      <c r="F386" s="5" t="s">
        <v>12</v>
      </c>
      <c r="G386" s="5" t="s">
        <v>11</v>
      </c>
      <c r="H386" s="6" t="s">
        <v>12</v>
      </c>
      <c r="I386" s="5" t="s">
        <v>13</v>
      </c>
      <c r="J386" s="525"/>
    </row>
    <row r="387" spans="1:10" ht="21">
      <c r="A387" s="9"/>
      <c r="B387" s="53"/>
      <c r="C387" s="9"/>
      <c r="D387" s="10"/>
      <c r="E387" s="11"/>
      <c r="F387" s="11"/>
      <c r="G387" s="11"/>
      <c r="H387" s="11"/>
      <c r="I387" s="11"/>
      <c r="J387" s="12"/>
    </row>
    <row r="388" spans="1:10" ht="21">
      <c r="A388" s="15"/>
      <c r="B388" s="14"/>
      <c r="C388" s="15"/>
      <c r="D388" s="16"/>
      <c r="E388" s="17"/>
      <c r="F388" s="17"/>
      <c r="G388" s="17"/>
      <c r="H388" s="17"/>
      <c r="I388" s="17"/>
      <c r="J388" s="18"/>
    </row>
    <row r="389" spans="1:10" ht="21">
      <c r="A389" s="15"/>
      <c r="B389" s="14"/>
      <c r="C389" s="15"/>
      <c r="D389" s="16"/>
      <c r="E389" s="17"/>
      <c r="F389" s="17"/>
      <c r="G389" s="17"/>
      <c r="H389" s="17"/>
      <c r="I389" s="17"/>
      <c r="J389" s="18"/>
    </row>
    <row r="390" spans="1:10" ht="21">
      <c r="A390" s="15"/>
      <c r="B390" s="14"/>
      <c r="C390" s="15"/>
      <c r="D390" s="16"/>
      <c r="E390" s="17"/>
      <c r="F390" s="17"/>
      <c r="G390" s="17"/>
      <c r="H390" s="17"/>
      <c r="I390" s="17"/>
      <c r="J390" s="18"/>
    </row>
    <row r="391" spans="1:10" ht="21">
      <c r="A391" s="15"/>
      <c r="B391" s="14"/>
      <c r="C391" s="15"/>
      <c r="D391" s="16"/>
      <c r="E391" s="17"/>
      <c r="F391" s="17"/>
      <c r="G391" s="17"/>
      <c r="H391" s="17"/>
      <c r="I391" s="17"/>
      <c r="J391" s="18"/>
    </row>
    <row r="392" spans="1:10" ht="21">
      <c r="A392" s="15"/>
      <c r="B392" s="14"/>
      <c r="C392" s="15"/>
      <c r="D392" s="16"/>
      <c r="E392" s="17"/>
      <c r="F392" s="17"/>
      <c r="G392" s="17"/>
      <c r="H392" s="17"/>
      <c r="I392" s="17"/>
      <c r="J392" s="18"/>
    </row>
    <row r="393" spans="1:10" ht="21">
      <c r="A393" s="15"/>
      <c r="B393" s="14"/>
      <c r="C393" s="15"/>
      <c r="D393" s="16"/>
      <c r="E393" s="17"/>
      <c r="F393" s="17"/>
      <c r="G393" s="17"/>
      <c r="H393" s="17"/>
      <c r="I393" s="17"/>
      <c r="J393" s="18"/>
    </row>
    <row r="394" spans="1:10" ht="21">
      <c r="A394" s="15"/>
      <c r="B394" s="14"/>
      <c r="C394" s="15"/>
      <c r="D394" s="16"/>
      <c r="E394" s="17"/>
      <c r="F394" s="17"/>
      <c r="G394" s="17"/>
      <c r="H394" s="17"/>
      <c r="I394" s="17"/>
      <c r="J394" s="18"/>
    </row>
    <row r="395" spans="1:10" ht="21">
      <c r="A395" s="15"/>
      <c r="B395" s="14"/>
      <c r="C395" s="15"/>
      <c r="D395" s="16"/>
      <c r="E395" s="17"/>
      <c r="F395" s="17"/>
      <c r="G395" s="17"/>
      <c r="H395" s="17"/>
      <c r="I395" s="17"/>
      <c r="J395" s="18"/>
    </row>
    <row r="396" spans="1:10" ht="21">
      <c r="A396" s="15"/>
      <c r="B396" s="14"/>
      <c r="C396" s="15"/>
      <c r="D396" s="16"/>
      <c r="E396" s="17"/>
      <c r="F396" s="17"/>
      <c r="G396" s="17"/>
      <c r="H396" s="17"/>
      <c r="I396" s="17"/>
      <c r="J396" s="18"/>
    </row>
    <row r="397" spans="1:10" ht="21">
      <c r="A397" s="15"/>
      <c r="B397" s="14"/>
      <c r="C397" s="15"/>
      <c r="D397" s="16"/>
      <c r="E397" s="17"/>
      <c r="F397" s="17"/>
      <c r="G397" s="17"/>
      <c r="H397" s="17"/>
      <c r="I397" s="17"/>
      <c r="J397" s="18"/>
    </row>
    <row r="398" spans="1:10" ht="21">
      <c r="A398" s="15"/>
      <c r="B398" s="14"/>
      <c r="C398" s="15"/>
      <c r="D398" s="16"/>
      <c r="E398" s="17"/>
      <c r="F398" s="17"/>
      <c r="G398" s="17"/>
      <c r="H398" s="17"/>
      <c r="I398" s="17"/>
      <c r="J398" s="18"/>
    </row>
    <row r="399" spans="1:10" ht="21">
      <c r="A399" s="15"/>
      <c r="B399" s="14"/>
      <c r="C399" s="15"/>
      <c r="D399" s="16"/>
      <c r="E399" s="17"/>
      <c r="F399" s="17"/>
      <c r="G399" s="17"/>
      <c r="H399" s="17"/>
      <c r="I399" s="17"/>
      <c r="J399" s="18"/>
    </row>
    <row r="400" spans="1:10" ht="21">
      <c r="A400" s="15"/>
      <c r="B400" s="14"/>
      <c r="C400" s="15"/>
      <c r="D400" s="16"/>
      <c r="E400" s="17"/>
      <c r="F400" s="17"/>
      <c r="G400" s="17"/>
      <c r="H400" s="17"/>
      <c r="I400" s="17"/>
      <c r="J400" s="18"/>
    </row>
    <row r="401" spans="1:10" ht="21">
      <c r="A401" s="15"/>
      <c r="B401" s="14"/>
      <c r="C401" s="15"/>
      <c r="D401" s="16"/>
      <c r="E401" s="17"/>
      <c r="F401" s="17"/>
      <c r="G401" s="17"/>
      <c r="H401" s="17"/>
      <c r="I401" s="17"/>
      <c r="J401" s="18"/>
    </row>
    <row r="402" spans="1:10" ht="21">
      <c r="A402" s="15"/>
      <c r="B402" s="14"/>
      <c r="C402" s="15"/>
      <c r="D402" s="16"/>
      <c r="E402" s="17"/>
      <c r="F402" s="17"/>
      <c r="G402" s="17"/>
      <c r="H402" s="17"/>
      <c r="I402" s="17"/>
      <c r="J402" s="18"/>
    </row>
    <row r="403" spans="1:10" ht="21">
      <c r="A403" s="15"/>
      <c r="B403" s="14"/>
      <c r="C403" s="15"/>
      <c r="D403" s="16"/>
      <c r="E403" s="17"/>
      <c r="F403" s="17"/>
      <c r="G403" s="17"/>
      <c r="H403" s="17"/>
      <c r="I403" s="17"/>
      <c r="J403" s="18"/>
    </row>
    <row r="404" spans="1:10" ht="21">
      <c r="A404" s="15"/>
      <c r="B404" s="14"/>
      <c r="C404" s="15"/>
      <c r="D404" s="16"/>
      <c r="E404" s="17"/>
      <c r="F404" s="17"/>
      <c r="G404" s="17"/>
      <c r="H404" s="17"/>
      <c r="I404" s="17"/>
      <c r="J404" s="18"/>
    </row>
    <row r="405" spans="1:10" ht="21">
      <c r="A405" s="15"/>
      <c r="B405" s="14"/>
      <c r="C405" s="15"/>
      <c r="D405" s="16"/>
      <c r="E405" s="17"/>
      <c r="F405" s="17"/>
      <c r="G405" s="17"/>
      <c r="H405" s="17"/>
      <c r="I405" s="17"/>
      <c r="J405" s="18"/>
    </row>
    <row r="406" spans="1:10" ht="21">
      <c r="A406" s="15"/>
      <c r="B406" s="14"/>
      <c r="C406" s="15"/>
      <c r="D406" s="16"/>
      <c r="E406" s="17"/>
      <c r="F406" s="17"/>
      <c r="G406" s="17"/>
      <c r="H406" s="17"/>
      <c r="I406" s="17"/>
      <c r="J406" s="18"/>
    </row>
    <row r="407" spans="1:10" ht="21">
      <c r="A407" s="22"/>
      <c r="B407" s="21"/>
      <c r="C407" s="22"/>
      <c r="D407" s="23"/>
      <c r="E407" s="24"/>
      <c r="F407" s="24"/>
      <c r="G407" s="24"/>
      <c r="H407" s="24"/>
      <c r="I407" s="24"/>
      <c r="J407" s="21"/>
    </row>
    <row r="408" spans="1:10" ht="23.25">
      <c r="A408" s="513" t="s">
        <v>0</v>
      </c>
      <c r="B408" s="513"/>
      <c r="C408" s="513"/>
      <c r="D408" s="513"/>
      <c r="E408" s="513"/>
      <c r="F408" s="513"/>
      <c r="G408" s="513"/>
      <c r="H408" s="513"/>
      <c r="I408" s="513"/>
      <c r="J408" s="513"/>
    </row>
    <row r="409" spans="1:2" ht="21">
      <c r="A409" s="515" t="s">
        <v>1</v>
      </c>
      <c r="B409" s="515"/>
    </row>
    <row r="410" ht="21.75" thickBot="1">
      <c r="A410" s="2"/>
    </row>
    <row r="411" spans="1:10" ht="21">
      <c r="A411" s="516" t="s">
        <v>2</v>
      </c>
      <c r="B411" s="518" t="s">
        <v>3</v>
      </c>
      <c r="C411" s="520" t="s">
        <v>4</v>
      </c>
      <c r="D411" s="520"/>
      <c r="E411" s="521" t="s">
        <v>5</v>
      </c>
      <c r="F411" s="522"/>
      <c r="G411" s="521" t="s">
        <v>6</v>
      </c>
      <c r="H411" s="523"/>
      <c r="I411" s="3" t="s">
        <v>7</v>
      </c>
      <c r="J411" s="524" t="s">
        <v>8</v>
      </c>
    </row>
    <row r="412" spans="1:10" ht="21">
      <c r="A412" s="517"/>
      <c r="B412" s="519"/>
      <c r="C412" s="4" t="s">
        <v>9</v>
      </c>
      <c r="D412" s="4" t="s">
        <v>10</v>
      </c>
      <c r="E412" s="5" t="s">
        <v>11</v>
      </c>
      <c r="F412" s="5" t="s">
        <v>12</v>
      </c>
      <c r="G412" s="5" t="s">
        <v>11</v>
      </c>
      <c r="H412" s="6" t="s">
        <v>12</v>
      </c>
      <c r="I412" s="5" t="s">
        <v>13</v>
      </c>
      <c r="J412" s="525"/>
    </row>
    <row r="413" spans="1:10" ht="21">
      <c r="A413" s="9"/>
      <c r="B413" s="53"/>
      <c r="C413" s="9"/>
      <c r="D413" s="10"/>
      <c r="E413" s="11"/>
      <c r="F413" s="11"/>
      <c r="G413" s="11"/>
      <c r="H413" s="11"/>
      <c r="I413" s="11"/>
      <c r="J413" s="12"/>
    </row>
    <row r="414" spans="1:10" ht="21">
      <c r="A414" s="15"/>
      <c r="B414" s="14"/>
      <c r="C414" s="15"/>
      <c r="D414" s="16"/>
      <c r="E414" s="17"/>
      <c r="F414" s="17"/>
      <c r="G414" s="17"/>
      <c r="H414" s="17"/>
      <c r="I414" s="17"/>
      <c r="J414" s="18"/>
    </row>
    <row r="415" spans="1:10" ht="21">
      <c r="A415" s="15"/>
      <c r="B415" s="14"/>
      <c r="C415" s="15"/>
      <c r="D415" s="16"/>
      <c r="E415" s="17"/>
      <c r="F415" s="17"/>
      <c r="G415" s="17"/>
      <c r="H415" s="17"/>
      <c r="I415" s="17"/>
      <c r="J415" s="18"/>
    </row>
    <row r="416" spans="1:10" ht="21">
      <c r="A416" s="15"/>
      <c r="B416" s="14"/>
      <c r="C416" s="15"/>
      <c r="D416" s="16"/>
      <c r="E416" s="17"/>
      <c r="F416" s="17"/>
      <c r="G416" s="17"/>
      <c r="H416" s="17"/>
      <c r="I416" s="17"/>
      <c r="J416" s="18"/>
    </row>
    <row r="417" spans="1:10" ht="21">
      <c r="A417" s="15"/>
      <c r="B417" s="14"/>
      <c r="C417" s="15"/>
      <c r="D417" s="16"/>
      <c r="E417" s="17"/>
      <c r="F417" s="17"/>
      <c r="G417" s="17"/>
      <c r="H417" s="17"/>
      <c r="I417" s="17"/>
      <c r="J417" s="18"/>
    </row>
    <row r="418" spans="1:10" ht="21">
      <c r="A418" s="15"/>
      <c r="B418" s="14"/>
      <c r="C418" s="15"/>
      <c r="D418" s="16"/>
      <c r="E418" s="17"/>
      <c r="F418" s="17"/>
      <c r="G418" s="17"/>
      <c r="H418" s="17"/>
      <c r="I418" s="17"/>
      <c r="J418" s="18"/>
    </row>
    <row r="419" spans="1:10" ht="21">
      <c r="A419" s="15"/>
      <c r="B419" s="14"/>
      <c r="C419" s="15"/>
      <c r="D419" s="16"/>
      <c r="E419" s="17"/>
      <c r="F419" s="17"/>
      <c r="G419" s="17"/>
      <c r="H419" s="17"/>
      <c r="I419" s="17"/>
      <c r="J419" s="18"/>
    </row>
    <row r="420" spans="1:10" ht="21">
      <c r="A420" s="15"/>
      <c r="B420" s="14"/>
      <c r="C420" s="15"/>
      <c r="D420" s="16"/>
      <c r="E420" s="17"/>
      <c r="F420" s="17"/>
      <c r="G420" s="17"/>
      <c r="H420" s="17"/>
      <c r="I420" s="17"/>
      <c r="J420" s="18"/>
    </row>
    <row r="421" spans="1:10" ht="21">
      <c r="A421" s="15"/>
      <c r="B421" s="14"/>
      <c r="C421" s="15"/>
      <c r="D421" s="16"/>
      <c r="E421" s="17"/>
      <c r="F421" s="17"/>
      <c r="G421" s="17"/>
      <c r="H421" s="17"/>
      <c r="I421" s="17"/>
      <c r="J421" s="18"/>
    </row>
    <row r="422" spans="1:10" ht="21">
      <c r="A422" s="15"/>
      <c r="B422" s="14"/>
      <c r="C422" s="15"/>
      <c r="D422" s="16"/>
      <c r="E422" s="17"/>
      <c r="F422" s="17"/>
      <c r="G422" s="17"/>
      <c r="H422" s="17"/>
      <c r="I422" s="17"/>
      <c r="J422" s="18"/>
    </row>
    <row r="423" spans="1:10" ht="21">
      <c r="A423" s="15"/>
      <c r="B423" s="14"/>
      <c r="C423" s="15"/>
      <c r="D423" s="16"/>
      <c r="E423" s="17"/>
      <c r="F423" s="17"/>
      <c r="G423" s="17"/>
      <c r="H423" s="17"/>
      <c r="I423" s="17"/>
      <c r="J423" s="18"/>
    </row>
    <row r="424" spans="1:10" ht="21">
      <c r="A424" s="15"/>
      <c r="B424" s="14"/>
      <c r="C424" s="15"/>
      <c r="D424" s="16"/>
      <c r="E424" s="17"/>
      <c r="F424" s="17"/>
      <c r="G424" s="17"/>
      <c r="H424" s="17"/>
      <c r="I424" s="17"/>
      <c r="J424" s="18"/>
    </row>
    <row r="425" spans="1:10" ht="21">
      <c r="A425" s="15"/>
      <c r="B425" s="14"/>
      <c r="C425" s="15"/>
      <c r="D425" s="16"/>
      <c r="E425" s="17"/>
      <c r="F425" s="17"/>
      <c r="G425" s="17"/>
      <c r="H425" s="17"/>
      <c r="I425" s="17"/>
      <c r="J425" s="18"/>
    </row>
    <row r="426" spans="1:10" ht="21">
      <c r="A426" s="15"/>
      <c r="B426" s="14"/>
      <c r="C426" s="15"/>
      <c r="D426" s="16"/>
      <c r="E426" s="17"/>
      <c r="F426" s="17"/>
      <c r="G426" s="17"/>
      <c r="H426" s="17"/>
      <c r="I426" s="17"/>
      <c r="J426" s="18"/>
    </row>
    <row r="427" spans="1:10" ht="21">
      <c r="A427" s="15"/>
      <c r="B427" s="14"/>
      <c r="C427" s="15"/>
      <c r="D427" s="16"/>
      <c r="E427" s="17"/>
      <c r="F427" s="17"/>
      <c r="G427" s="17"/>
      <c r="H427" s="17"/>
      <c r="I427" s="17"/>
      <c r="J427" s="18"/>
    </row>
    <row r="428" spans="1:10" ht="21">
      <c r="A428" s="15"/>
      <c r="B428" s="14"/>
      <c r="C428" s="15"/>
      <c r="D428" s="16"/>
      <c r="E428" s="17"/>
      <c r="F428" s="17"/>
      <c r="G428" s="17"/>
      <c r="H428" s="17"/>
      <c r="I428" s="17"/>
      <c r="J428" s="18"/>
    </row>
    <row r="429" spans="1:10" ht="21">
      <c r="A429" s="15"/>
      <c r="B429" s="14"/>
      <c r="C429" s="15"/>
      <c r="D429" s="16"/>
      <c r="E429" s="17"/>
      <c r="F429" s="17"/>
      <c r="G429" s="17"/>
      <c r="H429" s="17"/>
      <c r="I429" s="17"/>
      <c r="J429" s="18"/>
    </row>
    <row r="430" spans="1:10" ht="21">
      <c r="A430" s="15"/>
      <c r="B430" s="14"/>
      <c r="C430" s="15"/>
      <c r="D430" s="16"/>
      <c r="E430" s="17"/>
      <c r="F430" s="17"/>
      <c r="G430" s="17"/>
      <c r="H430" s="17"/>
      <c r="I430" s="17"/>
      <c r="J430" s="18"/>
    </row>
    <row r="431" spans="1:10" ht="21">
      <c r="A431" s="15"/>
      <c r="B431" s="14"/>
      <c r="C431" s="15"/>
      <c r="D431" s="16"/>
      <c r="E431" s="17"/>
      <c r="F431" s="17"/>
      <c r="G431" s="17"/>
      <c r="H431" s="17"/>
      <c r="I431" s="17"/>
      <c r="J431" s="18"/>
    </row>
    <row r="432" spans="1:10" ht="21">
      <c r="A432" s="15"/>
      <c r="B432" s="14"/>
      <c r="C432" s="15"/>
      <c r="D432" s="16"/>
      <c r="E432" s="17"/>
      <c r="F432" s="17"/>
      <c r="G432" s="17"/>
      <c r="H432" s="17"/>
      <c r="I432" s="17"/>
      <c r="J432" s="18"/>
    </row>
    <row r="433" spans="1:10" ht="21">
      <c r="A433" s="22"/>
      <c r="B433" s="21"/>
      <c r="C433" s="22"/>
      <c r="D433" s="23"/>
      <c r="E433" s="24"/>
      <c r="F433" s="24"/>
      <c r="G433" s="24"/>
      <c r="H433" s="24"/>
      <c r="I433" s="24"/>
      <c r="J433" s="21"/>
    </row>
    <row r="434" spans="1:10" ht="23.25">
      <c r="A434" s="513" t="s">
        <v>0</v>
      </c>
      <c r="B434" s="513"/>
      <c r="C434" s="513"/>
      <c r="D434" s="513"/>
      <c r="E434" s="513"/>
      <c r="F434" s="513"/>
      <c r="G434" s="513"/>
      <c r="H434" s="513"/>
      <c r="I434" s="513"/>
      <c r="J434" s="513"/>
    </row>
    <row r="435" spans="1:2" ht="21">
      <c r="A435" s="515" t="s">
        <v>1</v>
      </c>
      <c r="B435" s="515"/>
    </row>
    <row r="436" ht="21.75" thickBot="1">
      <c r="A436" s="2"/>
    </row>
    <row r="437" spans="1:10" ht="21">
      <c r="A437" s="516" t="s">
        <v>2</v>
      </c>
      <c r="B437" s="518" t="s">
        <v>3</v>
      </c>
      <c r="C437" s="520" t="s">
        <v>4</v>
      </c>
      <c r="D437" s="520"/>
      <c r="E437" s="521" t="s">
        <v>5</v>
      </c>
      <c r="F437" s="522"/>
      <c r="G437" s="521" t="s">
        <v>6</v>
      </c>
      <c r="H437" s="523"/>
      <c r="I437" s="3" t="s">
        <v>7</v>
      </c>
      <c r="J437" s="524" t="s">
        <v>8</v>
      </c>
    </row>
    <row r="438" spans="1:10" ht="21">
      <c r="A438" s="517"/>
      <c r="B438" s="519"/>
      <c r="C438" s="4" t="s">
        <v>9</v>
      </c>
      <c r="D438" s="4" t="s">
        <v>10</v>
      </c>
      <c r="E438" s="5" t="s">
        <v>11</v>
      </c>
      <c r="F438" s="5" t="s">
        <v>12</v>
      </c>
      <c r="G438" s="5" t="s">
        <v>11</v>
      </c>
      <c r="H438" s="6" t="s">
        <v>12</v>
      </c>
      <c r="I438" s="5" t="s">
        <v>13</v>
      </c>
      <c r="J438" s="525"/>
    </row>
    <row r="439" spans="1:10" ht="21">
      <c r="A439" s="9"/>
      <c r="B439" s="53"/>
      <c r="C439" s="9"/>
      <c r="D439" s="10"/>
      <c r="E439" s="11"/>
      <c r="F439" s="11"/>
      <c r="G439" s="11"/>
      <c r="H439" s="11"/>
      <c r="I439" s="11"/>
      <c r="J439" s="12"/>
    </row>
    <row r="440" spans="1:10" ht="21">
      <c r="A440" s="15"/>
      <c r="B440" s="14"/>
      <c r="C440" s="15"/>
      <c r="D440" s="16"/>
      <c r="E440" s="17"/>
      <c r="F440" s="17"/>
      <c r="G440" s="17"/>
      <c r="H440" s="17"/>
      <c r="I440" s="17"/>
      <c r="J440" s="18"/>
    </row>
    <row r="441" spans="1:10" ht="21">
      <c r="A441" s="15"/>
      <c r="B441" s="14"/>
      <c r="C441" s="15"/>
      <c r="D441" s="16"/>
      <c r="E441" s="17"/>
      <c r="F441" s="17"/>
      <c r="G441" s="17"/>
      <c r="H441" s="17"/>
      <c r="I441" s="17"/>
      <c r="J441" s="18"/>
    </row>
    <row r="442" spans="1:10" ht="21">
      <c r="A442" s="15"/>
      <c r="B442" s="14"/>
      <c r="C442" s="15"/>
      <c r="D442" s="16"/>
      <c r="E442" s="17"/>
      <c r="F442" s="17"/>
      <c r="G442" s="17"/>
      <c r="H442" s="17"/>
      <c r="I442" s="17"/>
      <c r="J442" s="18"/>
    </row>
    <row r="443" spans="1:10" ht="21">
      <c r="A443" s="15"/>
      <c r="B443" s="14"/>
      <c r="C443" s="15"/>
      <c r="D443" s="16"/>
      <c r="E443" s="17"/>
      <c r="F443" s="17"/>
      <c r="G443" s="17"/>
      <c r="H443" s="17"/>
      <c r="I443" s="17"/>
      <c r="J443" s="18"/>
    </row>
    <row r="444" spans="1:10" ht="21">
      <c r="A444" s="15"/>
      <c r="B444" s="14"/>
      <c r="C444" s="15"/>
      <c r="D444" s="16"/>
      <c r="E444" s="17"/>
      <c r="F444" s="17"/>
      <c r="G444" s="17"/>
      <c r="H444" s="17"/>
      <c r="I444" s="17"/>
      <c r="J444" s="18"/>
    </row>
    <row r="445" spans="1:10" ht="21">
      <c r="A445" s="15"/>
      <c r="B445" s="14"/>
      <c r="C445" s="15"/>
      <c r="D445" s="16"/>
      <c r="E445" s="17"/>
      <c r="F445" s="17"/>
      <c r="G445" s="17"/>
      <c r="H445" s="17"/>
      <c r="I445" s="17"/>
      <c r="J445" s="18"/>
    </row>
    <row r="446" spans="1:10" ht="21">
      <c r="A446" s="15"/>
      <c r="B446" s="14"/>
      <c r="C446" s="15"/>
      <c r="D446" s="16"/>
      <c r="E446" s="17"/>
      <c r="F446" s="17"/>
      <c r="G446" s="17"/>
      <c r="H446" s="17"/>
      <c r="I446" s="17"/>
      <c r="J446" s="18"/>
    </row>
    <row r="447" spans="1:10" ht="21">
      <c r="A447" s="15"/>
      <c r="B447" s="14"/>
      <c r="C447" s="15"/>
      <c r="D447" s="16"/>
      <c r="E447" s="17"/>
      <c r="F447" s="17"/>
      <c r="G447" s="17"/>
      <c r="H447" s="17"/>
      <c r="I447" s="17"/>
      <c r="J447" s="18"/>
    </row>
    <row r="448" spans="1:10" ht="21">
      <c r="A448" s="15"/>
      <c r="B448" s="14"/>
      <c r="C448" s="15"/>
      <c r="D448" s="16"/>
      <c r="E448" s="17"/>
      <c r="F448" s="17"/>
      <c r="G448" s="17"/>
      <c r="H448" s="17"/>
      <c r="I448" s="17"/>
      <c r="J448" s="18"/>
    </row>
    <row r="449" spans="1:10" ht="21">
      <c r="A449" s="15"/>
      <c r="B449" s="14"/>
      <c r="C449" s="15"/>
      <c r="D449" s="16"/>
      <c r="E449" s="17"/>
      <c r="F449" s="17"/>
      <c r="G449" s="17"/>
      <c r="H449" s="17"/>
      <c r="I449" s="17"/>
      <c r="J449" s="18"/>
    </row>
    <row r="450" spans="1:10" ht="21">
      <c r="A450" s="15"/>
      <c r="B450" s="14"/>
      <c r="C450" s="15"/>
      <c r="D450" s="16"/>
      <c r="E450" s="17"/>
      <c r="F450" s="17"/>
      <c r="G450" s="17"/>
      <c r="H450" s="17"/>
      <c r="I450" s="17"/>
      <c r="J450" s="18"/>
    </row>
    <row r="451" spans="1:10" ht="21">
      <c r="A451" s="15"/>
      <c r="B451" s="14"/>
      <c r="C451" s="15"/>
      <c r="D451" s="16"/>
      <c r="E451" s="17"/>
      <c r="F451" s="17"/>
      <c r="G451" s="17"/>
      <c r="H451" s="17"/>
      <c r="I451" s="17"/>
      <c r="J451" s="18"/>
    </row>
    <row r="452" spans="1:10" ht="21">
      <c r="A452" s="15"/>
      <c r="B452" s="14"/>
      <c r="C452" s="15"/>
      <c r="D452" s="16"/>
      <c r="E452" s="17"/>
      <c r="F452" s="17"/>
      <c r="G452" s="17"/>
      <c r="H452" s="17"/>
      <c r="I452" s="17"/>
      <c r="J452" s="18"/>
    </row>
    <row r="453" spans="1:10" ht="21">
      <c r="A453" s="15"/>
      <c r="B453" s="14"/>
      <c r="C453" s="15"/>
      <c r="D453" s="16"/>
      <c r="E453" s="17"/>
      <c r="F453" s="17"/>
      <c r="G453" s="17"/>
      <c r="H453" s="17"/>
      <c r="I453" s="17"/>
      <c r="J453" s="18"/>
    </row>
    <row r="454" spans="1:10" ht="21">
      <c r="A454" s="15"/>
      <c r="B454" s="14"/>
      <c r="C454" s="15"/>
      <c r="D454" s="16"/>
      <c r="E454" s="17"/>
      <c r="F454" s="17"/>
      <c r="G454" s="17"/>
      <c r="H454" s="17"/>
      <c r="I454" s="17"/>
      <c r="J454" s="18"/>
    </row>
    <row r="455" spans="1:10" ht="21">
      <c r="A455" s="15"/>
      <c r="B455" s="14"/>
      <c r="C455" s="15"/>
      <c r="D455" s="16"/>
      <c r="E455" s="17"/>
      <c r="F455" s="17"/>
      <c r="G455" s="17"/>
      <c r="H455" s="17"/>
      <c r="I455" s="17"/>
      <c r="J455" s="18"/>
    </row>
    <row r="456" spans="1:10" ht="21">
      <c r="A456" s="15"/>
      <c r="B456" s="14"/>
      <c r="C456" s="15"/>
      <c r="D456" s="16"/>
      <c r="E456" s="17"/>
      <c r="F456" s="17"/>
      <c r="G456" s="17"/>
      <c r="H456" s="17"/>
      <c r="I456" s="17"/>
      <c r="J456" s="18"/>
    </row>
    <row r="457" spans="1:10" ht="21">
      <c r="A457" s="15"/>
      <c r="B457" s="14"/>
      <c r="C457" s="15"/>
      <c r="D457" s="16"/>
      <c r="E457" s="17"/>
      <c r="F457" s="17"/>
      <c r="G457" s="17"/>
      <c r="H457" s="17"/>
      <c r="I457" s="17"/>
      <c r="J457" s="18"/>
    </row>
    <row r="458" spans="1:10" ht="21">
      <c r="A458" s="15"/>
      <c r="B458" s="14"/>
      <c r="C458" s="15"/>
      <c r="D458" s="16"/>
      <c r="E458" s="17"/>
      <c r="F458" s="17"/>
      <c r="G458" s="17"/>
      <c r="H458" s="17"/>
      <c r="I458" s="17"/>
      <c r="J458" s="18"/>
    </row>
    <row r="459" spans="1:10" ht="21">
      <c r="A459" s="22"/>
      <c r="B459" s="21"/>
      <c r="C459" s="22"/>
      <c r="D459" s="23"/>
      <c r="E459" s="24"/>
      <c r="F459" s="24"/>
      <c r="G459" s="24"/>
      <c r="H459" s="24"/>
      <c r="I459" s="24"/>
      <c r="J459" s="21"/>
    </row>
    <row r="460" spans="1:10" ht="23.25">
      <c r="A460" s="513" t="s">
        <v>0</v>
      </c>
      <c r="B460" s="513"/>
      <c r="C460" s="513"/>
      <c r="D460" s="513"/>
      <c r="E460" s="513"/>
      <c r="F460" s="513"/>
      <c r="G460" s="513"/>
      <c r="H460" s="513"/>
      <c r="I460" s="513"/>
      <c r="J460" s="513"/>
    </row>
    <row r="461" spans="1:2" ht="21">
      <c r="A461" s="515" t="s">
        <v>1</v>
      </c>
      <c r="B461" s="515"/>
    </row>
    <row r="462" ht="21.75" thickBot="1">
      <c r="A462" s="2"/>
    </row>
    <row r="463" spans="1:10" ht="21">
      <c r="A463" s="516" t="s">
        <v>2</v>
      </c>
      <c r="B463" s="518" t="s">
        <v>3</v>
      </c>
      <c r="C463" s="520" t="s">
        <v>4</v>
      </c>
      <c r="D463" s="520"/>
      <c r="E463" s="521" t="s">
        <v>5</v>
      </c>
      <c r="F463" s="522"/>
      <c r="G463" s="521" t="s">
        <v>6</v>
      </c>
      <c r="H463" s="523"/>
      <c r="I463" s="3" t="s">
        <v>7</v>
      </c>
      <c r="J463" s="524" t="s">
        <v>8</v>
      </c>
    </row>
    <row r="464" spans="1:10" ht="21">
      <c r="A464" s="517"/>
      <c r="B464" s="519"/>
      <c r="C464" s="4" t="s">
        <v>9</v>
      </c>
      <c r="D464" s="4" t="s">
        <v>10</v>
      </c>
      <c r="E464" s="5" t="s">
        <v>11</v>
      </c>
      <c r="F464" s="5" t="s">
        <v>12</v>
      </c>
      <c r="G464" s="5" t="s">
        <v>11</v>
      </c>
      <c r="H464" s="6" t="s">
        <v>12</v>
      </c>
      <c r="I464" s="5" t="s">
        <v>13</v>
      </c>
      <c r="J464" s="525"/>
    </row>
    <row r="465" spans="1:10" ht="21">
      <c r="A465" s="9"/>
      <c r="B465" s="53"/>
      <c r="C465" s="9"/>
      <c r="D465" s="10"/>
      <c r="E465" s="11"/>
      <c r="F465" s="11"/>
      <c r="G465" s="11"/>
      <c r="H465" s="11"/>
      <c r="I465" s="11"/>
      <c r="J465" s="12"/>
    </row>
    <row r="466" spans="1:10" ht="21">
      <c r="A466" s="15"/>
      <c r="B466" s="14"/>
      <c r="C466" s="15"/>
      <c r="D466" s="16"/>
      <c r="E466" s="17"/>
      <c r="F466" s="17"/>
      <c r="G466" s="17"/>
      <c r="H466" s="17"/>
      <c r="I466" s="17"/>
      <c r="J466" s="18"/>
    </row>
    <row r="467" spans="1:10" ht="21">
      <c r="A467" s="15"/>
      <c r="B467" s="14"/>
      <c r="C467" s="15"/>
      <c r="D467" s="16"/>
      <c r="E467" s="17"/>
      <c r="F467" s="17"/>
      <c r="G467" s="17"/>
      <c r="H467" s="17"/>
      <c r="I467" s="17"/>
      <c r="J467" s="18"/>
    </row>
    <row r="468" spans="1:10" ht="21">
      <c r="A468" s="15"/>
      <c r="B468" s="14"/>
      <c r="C468" s="15"/>
      <c r="D468" s="16"/>
      <c r="E468" s="17"/>
      <c r="F468" s="17"/>
      <c r="G468" s="17"/>
      <c r="H468" s="17"/>
      <c r="I468" s="17"/>
      <c r="J468" s="18"/>
    </row>
    <row r="469" spans="1:10" ht="21">
      <c r="A469" s="15"/>
      <c r="B469" s="14"/>
      <c r="C469" s="15"/>
      <c r="D469" s="16"/>
      <c r="E469" s="17"/>
      <c r="F469" s="17"/>
      <c r="G469" s="17"/>
      <c r="H469" s="17"/>
      <c r="I469" s="17"/>
      <c r="J469" s="18"/>
    </row>
    <row r="470" spans="1:10" ht="21">
      <c r="A470" s="15"/>
      <c r="B470" s="14"/>
      <c r="C470" s="15"/>
      <c r="D470" s="16"/>
      <c r="E470" s="17"/>
      <c r="F470" s="17"/>
      <c r="G470" s="17"/>
      <c r="H470" s="17"/>
      <c r="I470" s="17"/>
      <c r="J470" s="18"/>
    </row>
    <row r="471" spans="1:10" ht="21">
      <c r="A471" s="15"/>
      <c r="B471" s="14"/>
      <c r="C471" s="15"/>
      <c r="D471" s="16"/>
      <c r="E471" s="17"/>
      <c r="F471" s="17"/>
      <c r="G471" s="17"/>
      <c r="H471" s="17"/>
      <c r="I471" s="17"/>
      <c r="J471" s="18"/>
    </row>
    <row r="472" spans="1:10" ht="21">
      <c r="A472" s="15"/>
      <c r="B472" s="14"/>
      <c r="C472" s="15"/>
      <c r="D472" s="16"/>
      <c r="E472" s="17"/>
      <c r="F472" s="17"/>
      <c r="G472" s="17"/>
      <c r="H472" s="17"/>
      <c r="I472" s="17"/>
      <c r="J472" s="18"/>
    </row>
    <row r="473" spans="1:10" ht="21">
      <c r="A473" s="15"/>
      <c r="B473" s="14"/>
      <c r="C473" s="15"/>
      <c r="D473" s="16"/>
      <c r="E473" s="17"/>
      <c r="F473" s="17"/>
      <c r="G473" s="17"/>
      <c r="H473" s="17"/>
      <c r="I473" s="17"/>
      <c r="J473" s="18"/>
    </row>
    <row r="474" spans="1:10" ht="21">
      <c r="A474" s="15"/>
      <c r="B474" s="14"/>
      <c r="C474" s="15"/>
      <c r="D474" s="16"/>
      <c r="E474" s="17"/>
      <c r="F474" s="17"/>
      <c r="G474" s="17"/>
      <c r="H474" s="17"/>
      <c r="I474" s="17"/>
      <c r="J474" s="18"/>
    </row>
    <row r="475" spans="1:10" ht="21">
      <c r="A475" s="15"/>
      <c r="B475" s="14"/>
      <c r="C475" s="15"/>
      <c r="D475" s="16"/>
      <c r="E475" s="17"/>
      <c r="F475" s="17"/>
      <c r="G475" s="17"/>
      <c r="H475" s="17"/>
      <c r="I475" s="17"/>
      <c r="J475" s="18"/>
    </row>
    <row r="476" spans="1:10" ht="21">
      <c r="A476" s="15"/>
      <c r="B476" s="14"/>
      <c r="C476" s="15"/>
      <c r="D476" s="16"/>
      <c r="E476" s="17"/>
      <c r="F476" s="17"/>
      <c r="G476" s="17"/>
      <c r="H476" s="17"/>
      <c r="I476" s="17"/>
      <c r="J476" s="18"/>
    </row>
    <row r="477" spans="1:10" ht="21">
      <c r="A477" s="15"/>
      <c r="B477" s="14"/>
      <c r="C477" s="15"/>
      <c r="D477" s="16"/>
      <c r="E477" s="17"/>
      <c r="F477" s="17"/>
      <c r="G477" s="17"/>
      <c r="H477" s="17"/>
      <c r="I477" s="17"/>
      <c r="J477" s="18"/>
    </row>
    <row r="478" spans="1:10" ht="21">
      <c r="A478" s="15"/>
      <c r="B478" s="14"/>
      <c r="C478" s="15"/>
      <c r="D478" s="16"/>
      <c r="E478" s="17"/>
      <c r="F478" s="17"/>
      <c r="G478" s="17"/>
      <c r="H478" s="17"/>
      <c r="I478" s="17"/>
      <c r="J478" s="18"/>
    </row>
    <row r="479" spans="1:10" ht="21">
      <c r="A479" s="15"/>
      <c r="B479" s="14"/>
      <c r="C479" s="15"/>
      <c r="D479" s="16"/>
      <c r="E479" s="17"/>
      <c r="F479" s="17"/>
      <c r="G479" s="17"/>
      <c r="H479" s="17"/>
      <c r="I479" s="17"/>
      <c r="J479" s="18"/>
    </row>
    <row r="480" spans="1:10" ht="21">
      <c r="A480" s="15"/>
      <c r="B480" s="14"/>
      <c r="C480" s="15"/>
      <c r="D480" s="16"/>
      <c r="E480" s="17"/>
      <c r="F480" s="17"/>
      <c r="G480" s="17"/>
      <c r="H480" s="17"/>
      <c r="I480" s="17"/>
      <c r="J480" s="18"/>
    </row>
    <row r="481" spans="1:10" ht="21">
      <c r="A481" s="15"/>
      <c r="B481" s="14"/>
      <c r="C481" s="15"/>
      <c r="D481" s="16"/>
      <c r="E481" s="17"/>
      <c r="F481" s="17"/>
      <c r="G481" s="17"/>
      <c r="H481" s="17"/>
      <c r="I481" s="17"/>
      <c r="J481" s="18"/>
    </row>
    <row r="482" spans="1:10" ht="21">
      <c r="A482" s="15"/>
      <c r="B482" s="14"/>
      <c r="C482" s="15"/>
      <c r="D482" s="16"/>
      <c r="E482" s="17"/>
      <c r="F482" s="17"/>
      <c r="G482" s="17"/>
      <c r="H482" s="17"/>
      <c r="I482" s="17"/>
      <c r="J482" s="18"/>
    </row>
    <row r="483" spans="1:10" ht="21">
      <c r="A483" s="15"/>
      <c r="B483" s="14"/>
      <c r="C483" s="15"/>
      <c r="D483" s="16"/>
      <c r="E483" s="17"/>
      <c r="F483" s="17"/>
      <c r="G483" s="17"/>
      <c r="H483" s="17"/>
      <c r="I483" s="17"/>
      <c r="J483" s="18"/>
    </row>
    <row r="484" spans="1:10" ht="21">
      <c r="A484" s="15"/>
      <c r="B484" s="14"/>
      <c r="C484" s="15"/>
      <c r="D484" s="16"/>
      <c r="E484" s="17"/>
      <c r="F484" s="17"/>
      <c r="G484" s="17"/>
      <c r="H484" s="17"/>
      <c r="I484" s="17"/>
      <c r="J484" s="18"/>
    </row>
    <row r="485" spans="1:10" ht="21">
      <c r="A485" s="22"/>
      <c r="B485" s="21"/>
      <c r="C485" s="22"/>
      <c r="D485" s="23"/>
      <c r="E485" s="24"/>
      <c r="F485" s="24"/>
      <c r="G485" s="24"/>
      <c r="H485" s="24"/>
      <c r="I485" s="24"/>
      <c r="J485" s="21"/>
    </row>
    <row r="486" spans="1:10" ht="23.25">
      <c r="A486" s="513" t="s">
        <v>0</v>
      </c>
      <c r="B486" s="513"/>
      <c r="C486" s="513"/>
      <c r="D486" s="513"/>
      <c r="E486" s="513"/>
      <c r="F486" s="513"/>
      <c r="G486" s="513"/>
      <c r="H486" s="513"/>
      <c r="I486" s="513"/>
      <c r="J486" s="513"/>
    </row>
    <row r="487" spans="1:2" ht="21">
      <c r="A487" s="515" t="s">
        <v>1</v>
      </c>
      <c r="B487" s="515"/>
    </row>
    <row r="488" ht="21.75" thickBot="1">
      <c r="A488" s="2"/>
    </row>
    <row r="489" spans="1:10" ht="21">
      <c r="A489" s="516" t="s">
        <v>2</v>
      </c>
      <c r="B489" s="518" t="s">
        <v>3</v>
      </c>
      <c r="C489" s="520" t="s">
        <v>4</v>
      </c>
      <c r="D489" s="520"/>
      <c r="E489" s="521" t="s">
        <v>5</v>
      </c>
      <c r="F489" s="522"/>
      <c r="G489" s="521" t="s">
        <v>6</v>
      </c>
      <c r="H489" s="523"/>
      <c r="I489" s="3" t="s">
        <v>7</v>
      </c>
      <c r="J489" s="524" t="s">
        <v>8</v>
      </c>
    </row>
    <row r="490" spans="1:10" ht="21">
      <c r="A490" s="517"/>
      <c r="B490" s="519"/>
      <c r="C490" s="4" t="s">
        <v>9</v>
      </c>
      <c r="D490" s="4" t="s">
        <v>10</v>
      </c>
      <c r="E490" s="5" t="s">
        <v>11</v>
      </c>
      <c r="F490" s="5" t="s">
        <v>12</v>
      </c>
      <c r="G490" s="5" t="s">
        <v>11</v>
      </c>
      <c r="H490" s="6" t="s">
        <v>12</v>
      </c>
      <c r="I490" s="5" t="s">
        <v>13</v>
      </c>
      <c r="J490" s="525"/>
    </row>
    <row r="491" spans="1:10" ht="21">
      <c r="A491" s="9"/>
      <c r="B491" s="53"/>
      <c r="C491" s="9"/>
      <c r="D491" s="10"/>
      <c r="E491" s="11"/>
      <c r="F491" s="11"/>
      <c r="G491" s="11"/>
      <c r="H491" s="11"/>
      <c r="I491" s="11"/>
      <c r="J491" s="12"/>
    </row>
    <row r="492" spans="1:10" ht="21">
      <c r="A492" s="15"/>
      <c r="B492" s="14"/>
      <c r="C492" s="15"/>
      <c r="D492" s="16"/>
      <c r="E492" s="17"/>
      <c r="F492" s="17"/>
      <c r="G492" s="17"/>
      <c r="H492" s="17"/>
      <c r="I492" s="17"/>
      <c r="J492" s="18"/>
    </row>
    <row r="493" spans="1:10" ht="21">
      <c r="A493" s="15"/>
      <c r="B493" s="14"/>
      <c r="C493" s="15"/>
      <c r="D493" s="16"/>
      <c r="E493" s="17"/>
      <c r="F493" s="17"/>
      <c r="G493" s="17"/>
      <c r="H493" s="17"/>
      <c r="I493" s="17"/>
      <c r="J493" s="18"/>
    </row>
    <row r="494" spans="1:10" ht="21">
      <c r="A494" s="15"/>
      <c r="B494" s="14"/>
      <c r="C494" s="15"/>
      <c r="D494" s="16"/>
      <c r="E494" s="17"/>
      <c r="F494" s="17"/>
      <c r="G494" s="17"/>
      <c r="H494" s="17"/>
      <c r="I494" s="17"/>
      <c r="J494" s="18"/>
    </row>
    <row r="495" spans="1:10" ht="21">
      <c r="A495" s="15"/>
      <c r="B495" s="14"/>
      <c r="C495" s="15"/>
      <c r="D495" s="16"/>
      <c r="E495" s="17"/>
      <c r="F495" s="17"/>
      <c r="G495" s="17"/>
      <c r="H495" s="17"/>
      <c r="I495" s="17"/>
      <c r="J495" s="18"/>
    </row>
    <row r="496" spans="1:10" ht="21">
      <c r="A496" s="15"/>
      <c r="B496" s="14"/>
      <c r="C496" s="15"/>
      <c r="D496" s="16"/>
      <c r="E496" s="17"/>
      <c r="F496" s="17"/>
      <c r="G496" s="17"/>
      <c r="H496" s="17"/>
      <c r="I496" s="17"/>
      <c r="J496" s="18"/>
    </row>
    <row r="497" spans="1:10" ht="21">
      <c r="A497" s="15"/>
      <c r="B497" s="14"/>
      <c r="C497" s="15"/>
      <c r="D497" s="16"/>
      <c r="E497" s="17"/>
      <c r="F497" s="17"/>
      <c r="G497" s="17"/>
      <c r="H497" s="17"/>
      <c r="I497" s="17"/>
      <c r="J497" s="18"/>
    </row>
    <row r="498" spans="1:10" ht="21">
      <c r="A498" s="15"/>
      <c r="B498" s="14"/>
      <c r="C498" s="15"/>
      <c r="D498" s="16"/>
      <c r="E498" s="17"/>
      <c r="F498" s="17"/>
      <c r="G498" s="17"/>
      <c r="H498" s="17"/>
      <c r="I498" s="17"/>
      <c r="J498" s="18"/>
    </row>
    <row r="499" spans="1:10" ht="21">
      <c r="A499" s="15"/>
      <c r="B499" s="14"/>
      <c r="C499" s="15"/>
      <c r="D499" s="16"/>
      <c r="E499" s="17"/>
      <c r="F499" s="17"/>
      <c r="G499" s="17"/>
      <c r="H499" s="17"/>
      <c r="I499" s="17"/>
      <c r="J499" s="18"/>
    </row>
    <row r="500" spans="1:10" ht="21">
      <c r="A500" s="15"/>
      <c r="B500" s="14"/>
      <c r="C500" s="15"/>
      <c r="D500" s="16"/>
      <c r="E500" s="17"/>
      <c r="F500" s="17"/>
      <c r="G500" s="17"/>
      <c r="H500" s="17"/>
      <c r="I500" s="17"/>
      <c r="J500" s="18"/>
    </row>
    <row r="501" spans="1:10" ht="21">
      <c r="A501" s="15"/>
      <c r="B501" s="14"/>
      <c r="C501" s="15"/>
      <c r="D501" s="16"/>
      <c r="E501" s="17"/>
      <c r="F501" s="17"/>
      <c r="G501" s="17"/>
      <c r="H501" s="17"/>
      <c r="I501" s="17"/>
      <c r="J501" s="18"/>
    </row>
    <row r="502" spans="1:10" ht="21">
      <c r="A502" s="15"/>
      <c r="B502" s="14"/>
      <c r="C502" s="15"/>
      <c r="D502" s="16"/>
      <c r="E502" s="17"/>
      <c r="F502" s="17"/>
      <c r="G502" s="17"/>
      <c r="H502" s="17"/>
      <c r="I502" s="17"/>
      <c r="J502" s="18"/>
    </row>
    <row r="503" spans="1:10" ht="21">
      <c r="A503" s="15"/>
      <c r="B503" s="14"/>
      <c r="C503" s="15"/>
      <c r="D503" s="16"/>
      <c r="E503" s="17"/>
      <c r="F503" s="17"/>
      <c r="G503" s="17"/>
      <c r="H503" s="17"/>
      <c r="I503" s="17"/>
      <c r="J503" s="18"/>
    </row>
    <row r="504" spans="1:10" ht="21">
      <c r="A504" s="15"/>
      <c r="B504" s="14"/>
      <c r="C504" s="15"/>
      <c r="D504" s="16"/>
      <c r="E504" s="17"/>
      <c r="F504" s="17"/>
      <c r="G504" s="17"/>
      <c r="H504" s="17"/>
      <c r="I504" s="17"/>
      <c r="J504" s="18"/>
    </row>
    <row r="505" spans="1:10" ht="21">
      <c r="A505" s="15"/>
      <c r="B505" s="14"/>
      <c r="C505" s="15"/>
      <c r="D505" s="16"/>
      <c r="E505" s="17"/>
      <c r="F505" s="17"/>
      <c r="G505" s="17"/>
      <c r="H505" s="17"/>
      <c r="I505" s="17"/>
      <c r="J505" s="18"/>
    </row>
    <row r="506" spans="1:10" ht="21">
      <c r="A506" s="15"/>
      <c r="B506" s="14"/>
      <c r="C506" s="15"/>
      <c r="D506" s="16"/>
      <c r="E506" s="17"/>
      <c r="F506" s="17"/>
      <c r="G506" s="17"/>
      <c r="H506" s="17"/>
      <c r="I506" s="17"/>
      <c r="J506" s="18"/>
    </row>
    <row r="507" spans="1:10" ht="21">
      <c r="A507" s="15"/>
      <c r="B507" s="14"/>
      <c r="C507" s="15"/>
      <c r="D507" s="16"/>
      <c r="E507" s="17"/>
      <c r="F507" s="17"/>
      <c r="G507" s="17"/>
      <c r="H507" s="17"/>
      <c r="I507" s="17"/>
      <c r="J507" s="18"/>
    </row>
    <row r="508" spans="1:10" ht="21">
      <c r="A508" s="15"/>
      <c r="B508" s="14"/>
      <c r="C508" s="15"/>
      <c r="D508" s="16"/>
      <c r="E508" s="17"/>
      <c r="F508" s="17"/>
      <c r="G508" s="17"/>
      <c r="H508" s="17"/>
      <c r="I508" s="17"/>
      <c r="J508" s="18"/>
    </row>
    <row r="509" spans="1:10" ht="21">
      <c r="A509" s="15"/>
      <c r="B509" s="14"/>
      <c r="C509" s="15"/>
      <c r="D509" s="16"/>
      <c r="E509" s="17"/>
      <c r="F509" s="17"/>
      <c r="G509" s="17"/>
      <c r="H509" s="17"/>
      <c r="I509" s="17"/>
      <c r="J509" s="18"/>
    </row>
    <row r="510" spans="1:10" ht="21">
      <c r="A510" s="15"/>
      <c r="B510" s="14"/>
      <c r="C510" s="15"/>
      <c r="D510" s="16"/>
      <c r="E510" s="17"/>
      <c r="F510" s="17"/>
      <c r="G510" s="17"/>
      <c r="H510" s="17"/>
      <c r="I510" s="17"/>
      <c r="J510" s="18"/>
    </row>
    <row r="511" spans="1:10" ht="21">
      <c r="A511" s="22"/>
      <c r="B511" s="21"/>
      <c r="C511" s="22"/>
      <c r="D511" s="23"/>
      <c r="E511" s="24"/>
      <c r="F511" s="24"/>
      <c r="G511" s="24"/>
      <c r="H511" s="24"/>
      <c r="I511" s="24"/>
      <c r="J511" s="21"/>
    </row>
    <row r="512" spans="1:10" ht="23.25">
      <c r="A512" s="513" t="s">
        <v>0</v>
      </c>
      <c r="B512" s="513"/>
      <c r="C512" s="513"/>
      <c r="D512" s="513"/>
      <c r="E512" s="513"/>
      <c r="F512" s="513"/>
      <c r="G512" s="513"/>
      <c r="H512" s="513"/>
      <c r="I512" s="513"/>
      <c r="J512" s="513"/>
    </row>
    <row r="513" spans="1:2" ht="21">
      <c r="A513" s="515" t="s">
        <v>1</v>
      </c>
      <c r="B513" s="515"/>
    </row>
    <row r="514" ht="21.75" thickBot="1">
      <c r="A514" s="2"/>
    </row>
    <row r="515" spans="1:10" ht="21">
      <c r="A515" s="516" t="s">
        <v>2</v>
      </c>
      <c r="B515" s="518" t="s">
        <v>3</v>
      </c>
      <c r="C515" s="520" t="s">
        <v>4</v>
      </c>
      <c r="D515" s="520"/>
      <c r="E515" s="521" t="s">
        <v>5</v>
      </c>
      <c r="F515" s="522"/>
      <c r="G515" s="521" t="s">
        <v>6</v>
      </c>
      <c r="H515" s="523"/>
      <c r="I515" s="3" t="s">
        <v>7</v>
      </c>
      <c r="J515" s="524" t="s">
        <v>8</v>
      </c>
    </row>
    <row r="516" spans="1:10" ht="21">
      <c r="A516" s="517"/>
      <c r="B516" s="519"/>
      <c r="C516" s="4" t="s">
        <v>9</v>
      </c>
      <c r="D516" s="4" t="s">
        <v>10</v>
      </c>
      <c r="E516" s="5" t="s">
        <v>11</v>
      </c>
      <c r="F516" s="5" t="s">
        <v>12</v>
      </c>
      <c r="G516" s="5" t="s">
        <v>11</v>
      </c>
      <c r="H516" s="6" t="s">
        <v>12</v>
      </c>
      <c r="I516" s="5" t="s">
        <v>13</v>
      </c>
      <c r="J516" s="525"/>
    </row>
    <row r="517" spans="1:10" ht="21">
      <c r="A517" s="9"/>
      <c r="B517" s="53"/>
      <c r="C517" s="9"/>
      <c r="D517" s="10"/>
      <c r="E517" s="11"/>
      <c r="F517" s="11"/>
      <c r="G517" s="11"/>
      <c r="H517" s="11"/>
      <c r="I517" s="11"/>
      <c r="J517" s="12"/>
    </row>
    <row r="518" spans="1:10" ht="21">
      <c r="A518" s="15"/>
      <c r="B518" s="14"/>
      <c r="C518" s="15"/>
      <c r="D518" s="16"/>
      <c r="E518" s="17"/>
      <c r="F518" s="17"/>
      <c r="G518" s="17"/>
      <c r="H518" s="17"/>
      <c r="I518" s="17"/>
      <c r="J518" s="18"/>
    </row>
    <row r="519" spans="1:10" ht="21">
      <c r="A519" s="15"/>
      <c r="B519" s="14"/>
      <c r="C519" s="15"/>
      <c r="D519" s="16"/>
      <c r="E519" s="17"/>
      <c r="F519" s="17"/>
      <c r="G519" s="17"/>
      <c r="H519" s="17"/>
      <c r="I519" s="17"/>
      <c r="J519" s="18"/>
    </row>
    <row r="520" spans="1:10" ht="21">
      <c r="A520" s="15"/>
      <c r="B520" s="14"/>
      <c r="C520" s="15"/>
      <c r="D520" s="16"/>
      <c r="E520" s="17"/>
      <c r="F520" s="17"/>
      <c r="G520" s="17"/>
      <c r="H520" s="17"/>
      <c r="I520" s="17"/>
      <c r="J520" s="18"/>
    </row>
    <row r="521" spans="1:10" ht="21">
      <c r="A521" s="15"/>
      <c r="B521" s="14"/>
      <c r="C521" s="15"/>
      <c r="D521" s="16"/>
      <c r="E521" s="17"/>
      <c r="F521" s="17"/>
      <c r="G521" s="17"/>
      <c r="H521" s="17"/>
      <c r="I521" s="17"/>
      <c r="J521" s="18"/>
    </row>
    <row r="522" spans="1:10" ht="21">
      <c r="A522" s="15"/>
      <c r="B522" s="14"/>
      <c r="C522" s="15"/>
      <c r="D522" s="16"/>
      <c r="E522" s="17"/>
      <c r="F522" s="17"/>
      <c r="G522" s="17"/>
      <c r="H522" s="17"/>
      <c r="I522" s="17"/>
      <c r="J522" s="18"/>
    </row>
    <row r="523" spans="1:10" ht="21">
      <c r="A523" s="15"/>
      <c r="B523" s="14"/>
      <c r="C523" s="15"/>
      <c r="D523" s="16"/>
      <c r="E523" s="17"/>
      <c r="F523" s="17"/>
      <c r="G523" s="17"/>
      <c r="H523" s="17"/>
      <c r="I523" s="17"/>
      <c r="J523" s="18"/>
    </row>
    <row r="524" spans="1:10" ht="21">
      <c r="A524" s="15"/>
      <c r="B524" s="14"/>
      <c r="C524" s="15"/>
      <c r="D524" s="16"/>
      <c r="E524" s="17"/>
      <c r="F524" s="17"/>
      <c r="G524" s="17"/>
      <c r="H524" s="17"/>
      <c r="I524" s="17"/>
      <c r="J524" s="18"/>
    </row>
    <row r="525" spans="1:10" ht="21">
      <c r="A525" s="15"/>
      <c r="B525" s="14"/>
      <c r="C525" s="15"/>
      <c r="D525" s="16"/>
      <c r="E525" s="17"/>
      <c r="F525" s="17"/>
      <c r="G525" s="17"/>
      <c r="H525" s="17"/>
      <c r="I525" s="17"/>
      <c r="J525" s="18"/>
    </row>
    <row r="526" spans="1:10" ht="21">
      <c r="A526" s="15"/>
      <c r="B526" s="14"/>
      <c r="C526" s="15"/>
      <c r="D526" s="16"/>
      <c r="E526" s="17"/>
      <c r="F526" s="17"/>
      <c r="G526" s="17"/>
      <c r="H526" s="17"/>
      <c r="I526" s="17"/>
      <c r="J526" s="18"/>
    </row>
    <row r="527" spans="1:10" ht="21">
      <c r="A527" s="15"/>
      <c r="B527" s="14"/>
      <c r="C527" s="15"/>
      <c r="D527" s="16"/>
      <c r="E527" s="17"/>
      <c r="F527" s="17"/>
      <c r="G527" s="17"/>
      <c r="H527" s="17"/>
      <c r="I527" s="17"/>
      <c r="J527" s="18"/>
    </row>
    <row r="528" spans="1:10" ht="21">
      <c r="A528" s="15"/>
      <c r="B528" s="14"/>
      <c r="C528" s="15"/>
      <c r="D528" s="16"/>
      <c r="E528" s="17"/>
      <c r="F528" s="17"/>
      <c r="G528" s="17"/>
      <c r="H528" s="17"/>
      <c r="I528" s="17"/>
      <c r="J528" s="18"/>
    </row>
    <row r="529" spans="1:10" ht="21">
      <c r="A529" s="15"/>
      <c r="B529" s="14"/>
      <c r="C529" s="15"/>
      <c r="D529" s="16"/>
      <c r="E529" s="17"/>
      <c r="F529" s="17"/>
      <c r="G529" s="17"/>
      <c r="H529" s="17"/>
      <c r="I529" s="17"/>
      <c r="J529" s="18"/>
    </row>
    <row r="530" spans="1:10" ht="21">
      <c r="A530" s="15"/>
      <c r="B530" s="14"/>
      <c r="C530" s="15"/>
      <c r="D530" s="16"/>
      <c r="E530" s="17"/>
      <c r="F530" s="17"/>
      <c r="G530" s="17"/>
      <c r="H530" s="17"/>
      <c r="I530" s="17"/>
      <c r="J530" s="18"/>
    </row>
    <row r="531" spans="1:10" ht="21">
      <c r="A531" s="15"/>
      <c r="B531" s="14"/>
      <c r="C531" s="15"/>
      <c r="D531" s="16"/>
      <c r="E531" s="17"/>
      <c r="F531" s="17"/>
      <c r="G531" s="17"/>
      <c r="H531" s="17"/>
      <c r="I531" s="17"/>
      <c r="J531" s="18"/>
    </row>
    <row r="532" spans="1:10" ht="21">
      <c r="A532" s="15"/>
      <c r="B532" s="14"/>
      <c r="C532" s="15"/>
      <c r="D532" s="16"/>
      <c r="E532" s="17"/>
      <c r="F532" s="17"/>
      <c r="G532" s="17"/>
      <c r="H532" s="17"/>
      <c r="I532" s="17"/>
      <c r="J532" s="18"/>
    </row>
    <row r="533" spans="1:10" ht="21">
      <c r="A533" s="15"/>
      <c r="B533" s="14"/>
      <c r="C533" s="15"/>
      <c r="D533" s="16"/>
      <c r="E533" s="17"/>
      <c r="F533" s="17"/>
      <c r="G533" s="17"/>
      <c r="H533" s="17"/>
      <c r="I533" s="17"/>
      <c r="J533" s="18"/>
    </row>
    <row r="534" spans="1:10" ht="21">
      <c r="A534" s="15"/>
      <c r="B534" s="14"/>
      <c r="C534" s="15"/>
      <c r="D534" s="16"/>
      <c r="E534" s="17"/>
      <c r="F534" s="17"/>
      <c r="G534" s="17"/>
      <c r="H534" s="17"/>
      <c r="I534" s="17"/>
      <c r="J534" s="18"/>
    </row>
    <row r="535" spans="1:10" ht="21">
      <c r="A535" s="15"/>
      <c r="B535" s="14"/>
      <c r="C535" s="15"/>
      <c r="D535" s="16"/>
      <c r="E535" s="17"/>
      <c r="F535" s="17"/>
      <c r="G535" s="17"/>
      <c r="H535" s="17"/>
      <c r="I535" s="17"/>
      <c r="J535" s="18"/>
    </row>
    <row r="536" spans="1:10" ht="21">
      <c r="A536" s="15"/>
      <c r="B536" s="14"/>
      <c r="C536" s="15"/>
      <c r="D536" s="16"/>
      <c r="E536" s="17"/>
      <c r="F536" s="17"/>
      <c r="G536" s="17"/>
      <c r="H536" s="17"/>
      <c r="I536" s="17"/>
      <c r="J536" s="18"/>
    </row>
    <row r="537" spans="1:10" ht="21">
      <c r="A537" s="22"/>
      <c r="B537" s="21"/>
      <c r="C537" s="22"/>
      <c r="D537" s="23"/>
      <c r="E537" s="24"/>
      <c r="F537" s="24"/>
      <c r="G537" s="24"/>
      <c r="H537" s="24"/>
      <c r="I537" s="24"/>
      <c r="J537" s="21"/>
    </row>
    <row r="538" spans="1:10" ht="23.25">
      <c r="A538" s="513" t="s">
        <v>0</v>
      </c>
      <c r="B538" s="513"/>
      <c r="C538" s="513"/>
      <c r="D538" s="513"/>
      <c r="E538" s="513"/>
      <c r="F538" s="513"/>
      <c r="G538" s="513"/>
      <c r="H538" s="513"/>
      <c r="I538" s="513"/>
      <c r="J538" s="513"/>
    </row>
    <row r="539" spans="1:2" ht="21">
      <c r="A539" s="515" t="s">
        <v>1</v>
      </c>
      <c r="B539" s="515"/>
    </row>
    <row r="540" ht="21.75" thickBot="1">
      <c r="A540" s="2"/>
    </row>
    <row r="541" spans="1:10" ht="21">
      <c r="A541" s="516" t="s">
        <v>2</v>
      </c>
      <c r="B541" s="518" t="s">
        <v>3</v>
      </c>
      <c r="C541" s="520" t="s">
        <v>4</v>
      </c>
      <c r="D541" s="520"/>
      <c r="E541" s="521" t="s">
        <v>5</v>
      </c>
      <c r="F541" s="522"/>
      <c r="G541" s="521" t="s">
        <v>6</v>
      </c>
      <c r="H541" s="523"/>
      <c r="I541" s="3" t="s">
        <v>7</v>
      </c>
      <c r="J541" s="524" t="s">
        <v>8</v>
      </c>
    </row>
    <row r="542" spans="1:10" ht="21">
      <c r="A542" s="517"/>
      <c r="B542" s="519"/>
      <c r="C542" s="4" t="s">
        <v>9</v>
      </c>
      <c r="D542" s="4" t="s">
        <v>10</v>
      </c>
      <c r="E542" s="5" t="s">
        <v>11</v>
      </c>
      <c r="F542" s="5" t="s">
        <v>12</v>
      </c>
      <c r="G542" s="5" t="s">
        <v>11</v>
      </c>
      <c r="H542" s="6" t="s">
        <v>12</v>
      </c>
      <c r="I542" s="5" t="s">
        <v>13</v>
      </c>
      <c r="J542" s="525"/>
    </row>
    <row r="543" spans="1:10" ht="21">
      <c r="A543" s="9"/>
      <c r="B543" s="53"/>
      <c r="C543" s="9"/>
      <c r="D543" s="10"/>
      <c r="E543" s="11"/>
      <c r="F543" s="11"/>
      <c r="G543" s="11"/>
      <c r="H543" s="11"/>
      <c r="I543" s="11"/>
      <c r="J543" s="12"/>
    </row>
    <row r="544" spans="1:10" ht="21">
      <c r="A544" s="15"/>
      <c r="B544" s="14"/>
      <c r="C544" s="15"/>
      <c r="D544" s="16"/>
      <c r="E544" s="17"/>
      <c r="F544" s="17"/>
      <c r="G544" s="17"/>
      <c r="H544" s="17"/>
      <c r="I544" s="17"/>
      <c r="J544" s="18"/>
    </row>
    <row r="545" spans="1:10" ht="21">
      <c r="A545" s="15"/>
      <c r="B545" s="14"/>
      <c r="C545" s="15"/>
      <c r="D545" s="16"/>
      <c r="E545" s="17"/>
      <c r="F545" s="17"/>
      <c r="G545" s="17"/>
      <c r="H545" s="17"/>
      <c r="I545" s="17"/>
      <c r="J545" s="18"/>
    </row>
    <row r="546" spans="1:10" ht="21">
      <c r="A546" s="15"/>
      <c r="B546" s="14"/>
      <c r="C546" s="15"/>
      <c r="D546" s="16"/>
      <c r="E546" s="17"/>
      <c r="F546" s="17"/>
      <c r="G546" s="17"/>
      <c r="H546" s="17"/>
      <c r="I546" s="17"/>
      <c r="J546" s="18"/>
    </row>
    <row r="547" spans="1:10" ht="21">
      <c r="A547" s="15"/>
      <c r="B547" s="14"/>
      <c r="C547" s="15"/>
      <c r="D547" s="16"/>
      <c r="E547" s="17"/>
      <c r="F547" s="17"/>
      <c r="G547" s="17"/>
      <c r="H547" s="17"/>
      <c r="I547" s="17"/>
      <c r="J547" s="18"/>
    </row>
    <row r="548" spans="1:10" ht="21">
      <c r="A548" s="15"/>
      <c r="B548" s="14"/>
      <c r="C548" s="15"/>
      <c r="D548" s="16"/>
      <c r="E548" s="17"/>
      <c r="F548" s="17"/>
      <c r="G548" s="17"/>
      <c r="H548" s="17"/>
      <c r="I548" s="17"/>
      <c r="J548" s="18"/>
    </row>
    <row r="549" spans="1:10" ht="21">
      <c r="A549" s="15"/>
      <c r="B549" s="14"/>
      <c r="C549" s="15"/>
      <c r="D549" s="16"/>
      <c r="E549" s="17"/>
      <c r="F549" s="17"/>
      <c r="G549" s="17"/>
      <c r="H549" s="17"/>
      <c r="I549" s="17"/>
      <c r="J549" s="18"/>
    </row>
    <row r="550" spans="1:10" ht="21">
      <c r="A550" s="15"/>
      <c r="B550" s="14"/>
      <c r="C550" s="15"/>
      <c r="D550" s="16"/>
      <c r="E550" s="17"/>
      <c r="F550" s="17"/>
      <c r="G550" s="17"/>
      <c r="H550" s="17"/>
      <c r="I550" s="17"/>
      <c r="J550" s="18"/>
    </row>
    <row r="551" spans="1:10" ht="21">
      <c r="A551" s="15"/>
      <c r="B551" s="14"/>
      <c r="C551" s="15"/>
      <c r="D551" s="16"/>
      <c r="E551" s="17"/>
      <c r="F551" s="17"/>
      <c r="G551" s="17"/>
      <c r="H551" s="17"/>
      <c r="I551" s="17"/>
      <c r="J551" s="18"/>
    </row>
    <row r="552" spans="1:10" ht="21">
      <c r="A552" s="15"/>
      <c r="B552" s="14"/>
      <c r="C552" s="15"/>
      <c r="D552" s="16"/>
      <c r="E552" s="17"/>
      <c r="F552" s="17"/>
      <c r="G552" s="17"/>
      <c r="H552" s="17"/>
      <c r="I552" s="17"/>
      <c r="J552" s="18"/>
    </row>
    <row r="553" spans="1:10" ht="21">
      <c r="A553" s="15"/>
      <c r="B553" s="14"/>
      <c r="C553" s="15"/>
      <c r="D553" s="16"/>
      <c r="E553" s="17"/>
      <c r="F553" s="17"/>
      <c r="G553" s="17"/>
      <c r="H553" s="17"/>
      <c r="I553" s="17"/>
      <c r="J553" s="18"/>
    </row>
    <row r="554" spans="1:10" ht="21">
      <c r="A554" s="15"/>
      <c r="B554" s="14"/>
      <c r="C554" s="15"/>
      <c r="D554" s="16"/>
      <c r="E554" s="17"/>
      <c r="F554" s="17"/>
      <c r="G554" s="17"/>
      <c r="H554" s="17"/>
      <c r="I554" s="17"/>
      <c r="J554" s="18"/>
    </row>
    <row r="555" spans="1:10" ht="21">
      <c r="A555" s="15"/>
      <c r="B555" s="14"/>
      <c r="C555" s="15"/>
      <c r="D555" s="16"/>
      <c r="E555" s="17"/>
      <c r="F555" s="17"/>
      <c r="G555" s="17"/>
      <c r="H555" s="17"/>
      <c r="I555" s="17"/>
      <c r="J555" s="18"/>
    </row>
    <row r="556" spans="1:10" ht="21">
      <c r="A556" s="15"/>
      <c r="B556" s="14"/>
      <c r="C556" s="15"/>
      <c r="D556" s="16"/>
      <c r="E556" s="17"/>
      <c r="F556" s="17"/>
      <c r="G556" s="17"/>
      <c r="H556" s="17"/>
      <c r="I556" s="17"/>
      <c r="J556" s="18"/>
    </row>
    <row r="557" spans="1:10" ht="21">
      <c r="A557" s="15"/>
      <c r="B557" s="14"/>
      <c r="C557" s="15"/>
      <c r="D557" s="16"/>
      <c r="E557" s="17"/>
      <c r="F557" s="17"/>
      <c r="G557" s="17"/>
      <c r="H557" s="17"/>
      <c r="I557" s="17"/>
      <c r="J557" s="18"/>
    </row>
    <row r="558" spans="1:10" ht="21">
      <c r="A558" s="15"/>
      <c r="B558" s="14"/>
      <c r="C558" s="15"/>
      <c r="D558" s="16"/>
      <c r="E558" s="17"/>
      <c r="F558" s="17"/>
      <c r="G558" s="17"/>
      <c r="H558" s="17"/>
      <c r="I558" s="17"/>
      <c r="J558" s="18"/>
    </row>
    <row r="559" spans="1:10" ht="21">
      <c r="A559" s="15"/>
      <c r="B559" s="14"/>
      <c r="C559" s="15"/>
      <c r="D559" s="16"/>
      <c r="E559" s="17"/>
      <c r="F559" s="17"/>
      <c r="G559" s="17"/>
      <c r="H559" s="17"/>
      <c r="I559" s="17"/>
      <c r="J559" s="18"/>
    </row>
    <row r="560" spans="1:10" ht="21">
      <c r="A560" s="15"/>
      <c r="B560" s="14"/>
      <c r="C560" s="15"/>
      <c r="D560" s="16"/>
      <c r="E560" s="17"/>
      <c r="F560" s="17"/>
      <c r="G560" s="17"/>
      <c r="H560" s="17"/>
      <c r="I560" s="17"/>
      <c r="J560" s="18"/>
    </row>
    <row r="561" spans="1:10" ht="21">
      <c r="A561" s="15"/>
      <c r="B561" s="14"/>
      <c r="C561" s="15"/>
      <c r="D561" s="16"/>
      <c r="E561" s="17"/>
      <c r="F561" s="17"/>
      <c r="G561" s="17"/>
      <c r="H561" s="17"/>
      <c r="I561" s="17"/>
      <c r="J561" s="18"/>
    </row>
    <row r="562" spans="1:10" ht="21">
      <c r="A562" s="15"/>
      <c r="B562" s="14"/>
      <c r="C562" s="15"/>
      <c r="D562" s="16"/>
      <c r="E562" s="17"/>
      <c r="F562" s="17"/>
      <c r="G562" s="17"/>
      <c r="H562" s="17"/>
      <c r="I562" s="17"/>
      <c r="J562" s="18"/>
    </row>
    <row r="563" spans="1:10" ht="21">
      <c r="A563" s="22"/>
      <c r="B563" s="21"/>
      <c r="C563" s="22"/>
      <c r="D563" s="23"/>
      <c r="E563" s="24"/>
      <c r="F563" s="24"/>
      <c r="G563" s="24"/>
      <c r="H563" s="24"/>
      <c r="I563" s="24"/>
      <c r="J563" s="21"/>
    </row>
    <row r="564" spans="1:10" ht="23.25">
      <c r="A564" s="513" t="s">
        <v>0</v>
      </c>
      <c r="B564" s="513"/>
      <c r="C564" s="513"/>
      <c r="D564" s="513"/>
      <c r="E564" s="513"/>
      <c r="F564" s="513"/>
      <c r="G564" s="513"/>
      <c r="H564" s="513"/>
      <c r="I564" s="513"/>
      <c r="J564" s="513"/>
    </row>
    <row r="565" spans="1:2" ht="21">
      <c r="A565" s="515" t="s">
        <v>1</v>
      </c>
      <c r="B565" s="515"/>
    </row>
    <row r="566" ht="21.75" thickBot="1">
      <c r="A566" s="2"/>
    </row>
    <row r="567" spans="1:10" ht="21">
      <c r="A567" s="516" t="s">
        <v>2</v>
      </c>
      <c r="B567" s="518" t="s">
        <v>3</v>
      </c>
      <c r="C567" s="520" t="s">
        <v>4</v>
      </c>
      <c r="D567" s="520"/>
      <c r="E567" s="521" t="s">
        <v>5</v>
      </c>
      <c r="F567" s="522"/>
      <c r="G567" s="521" t="s">
        <v>6</v>
      </c>
      <c r="H567" s="523"/>
      <c r="I567" s="3" t="s">
        <v>7</v>
      </c>
      <c r="J567" s="524" t="s">
        <v>8</v>
      </c>
    </row>
    <row r="568" spans="1:10" ht="21">
      <c r="A568" s="517"/>
      <c r="B568" s="519"/>
      <c r="C568" s="4" t="s">
        <v>9</v>
      </c>
      <c r="D568" s="4" t="s">
        <v>10</v>
      </c>
      <c r="E568" s="5" t="s">
        <v>11</v>
      </c>
      <c r="F568" s="5" t="s">
        <v>12</v>
      </c>
      <c r="G568" s="5" t="s">
        <v>11</v>
      </c>
      <c r="H568" s="6" t="s">
        <v>12</v>
      </c>
      <c r="I568" s="5" t="s">
        <v>13</v>
      </c>
      <c r="J568" s="525"/>
    </row>
    <row r="569" spans="1:10" ht="21">
      <c r="A569" s="9"/>
      <c r="B569" s="53"/>
      <c r="C569" s="9"/>
      <c r="D569" s="10"/>
      <c r="E569" s="11"/>
      <c r="F569" s="11"/>
      <c r="G569" s="11"/>
      <c r="H569" s="11"/>
      <c r="I569" s="11"/>
      <c r="J569" s="12"/>
    </row>
    <row r="570" spans="1:10" ht="21">
      <c r="A570" s="15"/>
      <c r="B570" s="14"/>
      <c r="C570" s="15"/>
      <c r="D570" s="16"/>
      <c r="E570" s="17"/>
      <c r="F570" s="17"/>
      <c r="G570" s="17"/>
      <c r="H570" s="17"/>
      <c r="I570" s="17"/>
      <c r="J570" s="18"/>
    </row>
    <row r="571" spans="1:10" ht="21">
      <c r="A571" s="15"/>
      <c r="B571" s="14"/>
      <c r="C571" s="15"/>
      <c r="D571" s="16"/>
      <c r="E571" s="17"/>
      <c r="F571" s="17"/>
      <c r="G571" s="17"/>
      <c r="H571" s="17"/>
      <c r="I571" s="17"/>
      <c r="J571" s="18"/>
    </row>
    <row r="572" spans="1:10" ht="21">
      <c r="A572" s="15"/>
      <c r="B572" s="14"/>
      <c r="C572" s="15"/>
      <c r="D572" s="16"/>
      <c r="E572" s="17"/>
      <c r="F572" s="17"/>
      <c r="G572" s="17"/>
      <c r="H572" s="17"/>
      <c r="I572" s="17"/>
      <c r="J572" s="18"/>
    </row>
    <row r="573" spans="1:10" ht="21">
      <c r="A573" s="15"/>
      <c r="B573" s="14"/>
      <c r="C573" s="15"/>
      <c r="D573" s="16"/>
      <c r="E573" s="17"/>
      <c r="F573" s="17"/>
      <c r="G573" s="17"/>
      <c r="H573" s="17"/>
      <c r="I573" s="17"/>
      <c r="J573" s="18"/>
    </row>
    <row r="574" spans="1:10" ht="21">
      <c r="A574" s="15"/>
      <c r="B574" s="14"/>
      <c r="C574" s="15"/>
      <c r="D574" s="16"/>
      <c r="E574" s="17"/>
      <c r="F574" s="17"/>
      <c r="G574" s="17"/>
      <c r="H574" s="17"/>
      <c r="I574" s="17"/>
      <c r="J574" s="18"/>
    </row>
    <row r="575" spans="1:10" ht="21">
      <c r="A575" s="15"/>
      <c r="B575" s="14"/>
      <c r="C575" s="15"/>
      <c r="D575" s="16"/>
      <c r="E575" s="17"/>
      <c r="F575" s="17"/>
      <c r="G575" s="17"/>
      <c r="H575" s="17"/>
      <c r="I575" s="17"/>
      <c r="J575" s="18"/>
    </row>
    <row r="576" spans="1:10" ht="21">
      <c r="A576" s="15"/>
      <c r="B576" s="14"/>
      <c r="C576" s="15"/>
      <c r="D576" s="16"/>
      <c r="E576" s="17"/>
      <c r="F576" s="17"/>
      <c r="G576" s="17"/>
      <c r="H576" s="17"/>
      <c r="I576" s="17"/>
      <c r="J576" s="18"/>
    </row>
    <row r="577" spans="1:10" ht="21">
      <c r="A577" s="15"/>
      <c r="B577" s="14"/>
      <c r="C577" s="15"/>
      <c r="D577" s="16"/>
      <c r="E577" s="17"/>
      <c r="F577" s="17"/>
      <c r="G577" s="17"/>
      <c r="H577" s="17"/>
      <c r="I577" s="17"/>
      <c r="J577" s="18"/>
    </row>
    <row r="578" spans="1:10" ht="21">
      <c r="A578" s="15"/>
      <c r="B578" s="14"/>
      <c r="C578" s="15"/>
      <c r="D578" s="16"/>
      <c r="E578" s="17"/>
      <c r="F578" s="17"/>
      <c r="G578" s="17"/>
      <c r="H578" s="17"/>
      <c r="I578" s="17"/>
      <c r="J578" s="18"/>
    </row>
    <row r="579" spans="1:10" ht="21">
      <c r="A579" s="15"/>
      <c r="B579" s="14"/>
      <c r="C579" s="15"/>
      <c r="D579" s="16"/>
      <c r="E579" s="17"/>
      <c r="F579" s="17"/>
      <c r="G579" s="17"/>
      <c r="H579" s="17"/>
      <c r="I579" s="17"/>
      <c r="J579" s="18"/>
    </row>
    <row r="580" spans="1:10" ht="21">
      <c r="A580" s="15"/>
      <c r="B580" s="14"/>
      <c r="C580" s="15"/>
      <c r="D580" s="16"/>
      <c r="E580" s="17"/>
      <c r="F580" s="17"/>
      <c r="G580" s="17"/>
      <c r="H580" s="17"/>
      <c r="I580" s="17"/>
      <c r="J580" s="18"/>
    </row>
    <row r="581" spans="1:10" ht="21">
      <c r="A581" s="15"/>
      <c r="B581" s="14"/>
      <c r="C581" s="15"/>
      <c r="D581" s="16"/>
      <c r="E581" s="17"/>
      <c r="F581" s="17"/>
      <c r="G581" s="17"/>
      <c r="H581" s="17"/>
      <c r="I581" s="17"/>
      <c r="J581" s="18"/>
    </row>
    <row r="582" spans="1:10" ht="21">
      <c r="A582" s="15"/>
      <c r="B582" s="14"/>
      <c r="C582" s="15"/>
      <c r="D582" s="16"/>
      <c r="E582" s="17"/>
      <c r="F582" s="17"/>
      <c r="G582" s="17"/>
      <c r="H582" s="17"/>
      <c r="I582" s="17"/>
      <c r="J582" s="18"/>
    </row>
    <row r="583" spans="1:10" ht="21">
      <c r="A583" s="15"/>
      <c r="B583" s="14"/>
      <c r="C583" s="15"/>
      <c r="D583" s="16"/>
      <c r="E583" s="17"/>
      <c r="F583" s="17"/>
      <c r="G583" s="17"/>
      <c r="H583" s="17"/>
      <c r="I583" s="17"/>
      <c r="J583" s="18"/>
    </row>
    <row r="584" spans="1:10" ht="21">
      <c r="A584" s="15"/>
      <c r="B584" s="14"/>
      <c r="C584" s="15"/>
      <c r="D584" s="16"/>
      <c r="E584" s="17"/>
      <c r="F584" s="17"/>
      <c r="G584" s="17"/>
      <c r="H584" s="17"/>
      <c r="I584" s="17"/>
      <c r="J584" s="18"/>
    </row>
    <row r="585" spans="1:10" ht="21">
      <c r="A585" s="15"/>
      <c r="B585" s="14"/>
      <c r="C585" s="15"/>
      <c r="D585" s="16"/>
      <c r="E585" s="17"/>
      <c r="F585" s="17"/>
      <c r="G585" s="17"/>
      <c r="H585" s="17"/>
      <c r="I585" s="17"/>
      <c r="J585" s="18"/>
    </row>
    <row r="586" spans="1:10" ht="21">
      <c r="A586" s="15"/>
      <c r="B586" s="14"/>
      <c r="C586" s="15"/>
      <c r="D586" s="16"/>
      <c r="E586" s="17"/>
      <c r="F586" s="17"/>
      <c r="G586" s="17"/>
      <c r="H586" s="17"/>
      <c r="I586" s="17"/>
      <c r="J586" s="18"/>
    </row>
    <row r="587" spans="1:10" ht="21">
      <c r="A587" s="15"/>
      <c r="B587" s="14"/>
      <c r="C587" s="15"/>
      <c r="D587" s="16"/>
      <c r="E587" s="17"/>
      <c r="F587" s="17"/>
      <c r="G587" s="17"/>
      <c r="H587" s="17"/>
      <c r="I587" s="17"/>
      <c r="J587" s="18"/>
    </row>
    <row r="588" spans="1:10" ht="21">
      <c r="A588" s="15"/>
      <c r="B588" s="14"/>
      <c r="C588" s="15"/>
      <c r="D588" s="16"/>
      <c r="E588" s="17"/>
      <c r="F588" s="17"/>
      <c r="G588" s="17"/>
      <c r="H588" s="17"/>
      <c r="I588" s="17"/>
      <c r="J588" s="18"/>
    </row>
    <row r="589" spans="1:10" ht="21">
      <c r="A589" s="22"/>
      <c r="B589" s="21"/>
      <c r="C589" s="22"/>
      <c r="D589" s="23"/>
      <c r="E589" s="24"/>
      <c r="F589" s="24"/>
      <c r="G589" s="24"/>
      <c r="H589" s="24"/>
      <c r="I589" s="24"/>
      <c r="J589" s="21"/>
    </row>
    <row r="590" spans="1:10" ht="23.25">
      <c r="A590" s="513" t="s">
        <v>0</v>
      </c>
      <c r="B590" s="513"/>
      <c r="C590" s="513"/>
      <c r="D590" s="513"/>
      <c r="E590" s="513"/>
      <c r="F590" s="513"/>
      <c r="G590" s="513"/>
      <c r="H590" s="513"/>
      <c r="I590" s="513"/>
      <c r="J590" s="513"/>
    </row>
    <row r="591" spans="1:2" ht="21">
      <c r="A591" s="515" t="s">
        <v>1</v>
      </c>
      <c r="B591" s="515"/>
    </row>
    <row r="592" ht="21.75" thickBot="1">
      <c r="A592" s="2"/>
    </row>
    <row r="593" spans="1:10" ht="21">
      <c r="A593" s="516" t="s">
        <v>2</v>
      </c>
      <c r="B593" s="518" t="s">
        <v>3</v>
      </c>
      <c r="C593" s="520" t="s">
        <v>4</v>
      </c>
      <c r="D593" s="520"/>
      <c r="E593" s="521" t="s">
        <v>5</v>
      </c>
      <c r="F593" s="522"/>
      <c r="G593" s="521" t="s">
        <v>6</v>
      </c>
      <c r="H593" s="523"/>
      <c r="I593" s="3" t="s">
        <v>7</v>
      </c>
      <c r="J593" s="524" t="s">
        <v>8</v>
      </c>
    </row>
    <row r="594" spans="1:10" ht="21">
      <c r="A594" s="517"/>
      <c r="B594" s="519"/>
      <c r="C594" s="4" t="s">
        <v>9</v>
      </c>
      <c r="D594" s="4" t="s">
        <v>10</v>
      </c>
      <c r="E594" s="5" t="s">
        <v>11</v>
      </c>
      <c r="F594" s="5" t="s">
        <v>12</v>
      </c>
      <c r="G594" s="5" t="s">
        <v>11</v>
      </c>
      <c r="H594" s="6" t="s">
        <v>12</v>
      </c>
      <c r="I594" s="5" t="s">
        <v>13</v>
      </c>
      <c r="J594" s="525"/>
    </row>
    <row r="595" spans="1:10" ht="21">
      <c r="A595" s="9"/>
      <c r="B595" s="53"/>
      <c r="C595" s="9"/>
      <c r="D595" s="10"/>
      <c r="E595" s="11"/>
      <c r="F595" s="11"/>
      <c r="G595" s="11"/>
      <c r="H595" s="11"/>
      <c r="I595" s="11"/>
      <c r="J595" s="12"/>
    </row>
    <row r="596" spans="1:10" ht="21">
      <c r="A596" s="15"/>
      <c r="B596" s="14"/>
      <c r="C596" s="15"/>
      <c r="D596" s="16"/>
      <c r="E596" s="17"/>
      <c r="F596" s="17"/>
      <c r="G596" s="17"/>
      <c r="H596" s="17"/>
      <c r="I596" s="17"/>
      <c r="J596" s="18"/>
    </row>
    <row r="597" spans="1:10" ht="21">
      <c r="A597" s="15"/>
      <c r="B597" s="14"/>
      <c r="C597" s="15"/>
      <c r="D597" s="16"/>
      <c r="E597" s="17"/>
      <c r="F597" s="17"/>
      <c r="G597" s="17"/>
      <c r="H597" s="17"/>
      <c r="I597" s="17"/>
      <c r="J597" s="18"/>
    </row>
    <row r="598" spans="1:10" ht="21">
      <c r="A598" s="15"/>
      <c r="B598" s="14"/>
      <c r="C598" s="15"/>
      <c r="D598" s="16"/>
      <c r="E598" s="17"/>
      <c r="F598" s="17"/>
      <c r="G598" s="17"/>
      <c r="H598" s="17"/>
      <c r="I598" s="17"/>
      <c r="J598" s="18"/>
    </row>
    <row r="599" spans="1:10" ht="21">
      <c r="A599" s="15"/>
      <c r="B599" s="14"/>
      <c r="C599" s="15"/>
      <c r="D599" s="16"/>
      <c r="E599" s="17"/>
      <c r="F599" s="17"/>
      <c r="G599" s="17"/>
      <c r="H599" s="17"/>
      <c r="I599" s="17"/>
      <c r="J599" s="18"/>
    </row>
    <row r="600" spans="1:10" ht="21">
      <c r="A600" s="15"/>
      <c r="B600" s="14"/>
      <c r="C600" s="15"/>
      <c r="D600" s="16"/>
      <c r="E600" s="17"/>
      <c r="F600" s="17"/>
      <c r="G600" s="17"/>
      <c r="H600" s="17"/>
      <c r="I600" s="17"/>
      <c r="J600" s="18"/>
    </row>
    <row r="601" spans="1:10" ht="21">
      <c r="A601" s="15"/>
      <c r="B601" s="14"/>
      <c r="C601" s="15"/>
      <c r="D601" s="16"/>
      <c r="E601" s="17"/>
      <c r="F601" s="17"/>
      <c r="G601" s="17"/>
      <c r="H601" s="17"/>
      <c r="I601" s="17"/>
      <c r="J601" s="18"/>
    </row>
    <row r="602" spans="1:10" ht="21">
      <c r="A602" s="15"/>
      <c r="B602" s="14"/>
      <c r="C602" s="15"/>
      <c r="D602" s="16"/>
      <c r="E602" s="17"/>
      <c r="F602" s="17"/>
      <c r="G602" s="17"/>
      <c r="H602" s="17"/>
      <c r="I602" s="17"/>
      <c r="J602" s="18"/>
    </row>
    <row r="603" spans="1:10" ht="21">
      <c r="A603" s="15"/>
      <c r="B603" s="14"/>
      <c r="C603" s="15"/>
      <c r="D603" s="16"/>
      <c r="E603" s="17"/>
      <c r="F603" s="17"/>
      <c r="G603" s="17"/>
      <c r="H603" s="17"/>
      <c r="I603" s="17"/>
      <c r="J603" s="18"/>
    </row>
    <row r="604" spans="1:10" ht="21">
      <c r="A604" s="15"/>
      <c r="B604" s="14"/>
      <c r="C604" s="15"/>
      <c r="D604" s="16"/>
      <c r="E604" s="17"/>
      <c r="F604" s="17"/>
      <c r="G604" s="17"/>
      <c r="H604" s="17"/>
      <c r="I604" s="17"/>
      <c r="J604" s="18"/>
    </row>
    <row r="605" spans="1:10" ht="21">
      <c r="A605" s="15"/>
      <c r="B605" s="14"/>
      <c r="C605" s="15"/>
      <c r="D605" s="16"/>
      <c r="E605" s="17"/>
      <c r="F605" s="17"/>
      <c r="G605" s="17"/>
      <c r="H605" s="17"/>
      <c r="I605" s="17"/>
      <c r="J605" s="18"/>
    </row>
    <row r="606" spans="1:10" ht="21">
      <c r="A606" s="15"/>
      <c r="B606" s="14"/>
      <c r="C606" s="15"/>
      <c r="D606" s="16"/>
      <c r="E606" s="17"/>
      <c r="F606" s="17"/>
      <c r="G606" s="17"/>
      <c r="H606" s="17"/>
      <c r="I606" s="17"/>
      <c r="J606" s="18"/>
    </row>
    <row r="607" spans="1:10" ht="21">
      <c r="A607" s="15"/>
      <c r="B607" s="14"/>
      <c r="C607" s="15"/>
      <c r="D607" s="16"/>
      <c r="E607" s="17"/>
      <c r="F607" s="17"/>
      <c r="G607" s="17"/>
      <c r="H607" s="17"/>
      <c r="I607" s="17"/>
      <c r="J607" s="18"/>
    </row>
    <row r="608" spans="1:10" ht="21">
      <c r="A608" s="15"/>
      <c r="B608" s="14"/>
      <c r="C608" s="15"/>
      <c r="D608" s="16"/>
      <c r="E608" s="17"/>
      <c r="F608" s="17"/>
      <c r="G608" s="17"/>
      <c r="H608" s="17"/>
      <c r="I608" s="17"/>
      <c r="J608" s="18"/>
    </row>
    <row r="609" spans="1:10" ht="21">
      <c r="A609" s="15"/>
      <c r="B609" s="14"/>
      <c r="C609" s="15"/>
      <c r="D609" s="16"/>
      <c r="E609" s="17"/>
      <c r="F609" s="17"/>
      <c r="G609" s="17"/>
      <c r="H609" s="17"/>
      <c r="I609" s="17"/>
      <c r="J609" s="18"/>
    </row>
    <row r="610" spans="1:10" ht="21">
      <c r="A610" s="15"/>
      <c r="B610" s="14"/>
      <c r="C610" s="15"/>
      <c r="D610" s="16"/>
      <c r="E610" s="17"/>
      <c r="F610" s="17"/>
      <c r="G610" s="17"/>
      <c r="H610" s="17"/>
      <c r="I610" s="17"/>
      <c r="J610" s="18"/>
    </row>
    <row r="611" spans="1:10" ht="21">
      <c r="A611" s="15"/>
      <c r="B611" s="14"/>
      <c r="C611" s="15"/>
      <c r="D611" s="16"/>
      <c r="E611" s="17"/>
      <c r="F611" s="17"/>
      <c r="G611" s="17"/>
      <c r="H611" s="17"/>
      <c r="I611" s="17"/>
      <c r="J611" s="18"/>
    </row>
    <row r="612" spans="1:10" ht="21">
      <c r="A612" s="15"/>
      <c r="B612" s="14"/>
      <c r="C612" s="15"/>
      <c r="D612" s="16"/>
      <c r="E612" s="17"/>
      <c r="F612" s="17"/>
      <c r="G612" s="17"/>
      <c r="H612" s="17"/>
      <c r="I612" s="17"/>
      <c r="J612" s="18"/>
    </row>
    <row r="613" spans="1:10" ht="21">
      <c r="A613" s="15"/>
      <c r="B613" s="14"/>
      <c r="C613" s="15"/>
      <c r="D613" s="16"/>
      <c r="E613" s="17"/>
      <c r="F613" s="17"/>
      <c r="G613" s="17"/>
      <c r="H613" s="17"/>
      <c r="I613" s="17"/>
      <c r="J613" s="18"/>
    </row>
    <row r="614" spans="1:10" ht="21">
      <c r="A614" s="15"/>
      <c r="B614" s="14"/>
      <c r="C614" s="15"/>
      <c r="D614" s="16"/>
      <c r="E614" s="17"/>
      <c r="F614" s="17"/>
      <c r="G614" s="17"/>
      <c r="H614" s="17"/>
      <c r="I614" s="17"/>
      <c r="J614" s="18"/>
    </row>
    <row r="615" spans="1:10" ht="21">
      <c r="A615" s="22"/>
      <c r="B615" s="21"/>
      <c r="C615" s="22"/>
      <c r="D615" s="23"/>
      <c r="E615" s="24"/>
      <c r="F615" s="24"/>
      <c r="G615" s="24"/>
      <c r="H615" s="24"/>
      <c r="I615" s="24"/>
      <c r="J615" s="21"/>
    </row>
    <row r="616" spans="1:10" ht="23.25">
      <c r="A616" s="513" t="s">
        <v>0</v>
      </c>
      <c r="B616" s="513"/>
      <c r="C616" s="513"/>
      <c r="D616" s="513"/>
      <c r="E616" s="513"/>
      <c r="F616" s="513"/>
      <c r="G616" s="513"/>
      <c r="H616" s="513"/>
      <c r="I616" s="513"/>
      <c r="J616" s="513"/>
    </row>
    <row r="617" spans="1:2" ht="21">
      <c r="A617" s="515" t="s">
        <v>1</v>
      </c>
      <c r="B617" s="515"/>
    </row>
    <row r="618" ht="21.75" thickBot="1">
      <c r="A618" s="2"/>
    </row>
    <row r="619" spans="1:10" ht="21">
      <c r="A619" s="516" t="s">
        <v>2</v>
      </c>
      <c r="B619" s="518" t="s">
        <v>3</v>
      </c>
      <c r="C619" s="520" t="s">
        <v>4</v>
      </c>
      <c r="D619" s="520"/>
      <c r="E619" s="521" t="s">
        <v>5</v>
      </c>
      <c r="F619" s="522"/>
      <c r="G619" s="521" t="s">
        <v>6</v>
      </c>
      <c r="H619" s="523"/>
      <c r="I619" s="3" t="s">
        <v>7</v>
      </c>
      <c r="J619" s="524" t="s">
        <v>8</v>
      </c>
    </row>
    <row r="620" spans="1:10" ht="21">
      <c r="A620" s="517"/>
      <c r="B620" s="519"/>
      <c r="C620" s="4" t="s">
        <v>9</v>
      </c>
      <c r="D620" s="4" t="s">
        <v>10</v>
      </c>
      <c r="E620" s="5" t="s">
        <v>11</v>
      </c>
      <c r="F620" s="5" t="s">
        <v>12</v>
      </c>
      <c r="G620" s="5" t="s">
        <v>11</v>
      </c>
      <c r="H620" s="6" t="s">
        <v>12</v>
      </c>
      <c r="I620" s="5" t="s">
        <v>13</v>
      </c>
      <c r="J620" s="525"/>
    </row>
    <row r="621" spans="1:10" ht="21">
      <c r="A621" s="9"/>
      <c r="B621" s="53"/>
      <c r="C621" s="9"/>
      <c r="D621" s="10"/>
      <c r="E621" s="11"/>
      <c r="F621" s="11"/>
      <c r="G621" s="11"/>
      <c r="H621" s="11"/>
      <c r="I621" s="11"/>
      <c r="J621" s="12"/>
    </row>
    <row r="622" spans="1:10" ht="21">
      <c r="A622" s="15"/>
      <c r="B622" s="14"/>
      <c r="C622" s="15"/>
      <c r="D622" s="16"/>
      <c r="E622" s="17"/>
      <c r="F622" s="17"/>
      <c r="G622" s="17"/>
      <c r="H622" s="17"/>
      <c r="I622" s="17"/>
      <c r="J622" s="18"/>
    </row>
    <row r="623" spans="1:10" ht="21">
      <c r="A623" s="15"/>
      <c r="B623" s="14"/>
      <c r="C623" s="15"/>
      <c r="D623" s="16"/>
      <c r="E623" s="17"/>
      <c r="F623" s="17"/>
      <c r="G623" s="17"/>
      <c r="H623" s="17"/>
      <c r="I623" s="17"/>
      <c r="J623" s="18"/>
    </row>
    <row r="624" spans="1:10" ht="21">
      <c r="A624" s="15"/>
      <c r="B624" s="14"/>
      <c r="C624" s="15"/>
      <c r="D624" s="16"/>
      <c r="E624" s="17"/>
      <c r="F624" s="17"/>
      <c r="G624" s="17"/>
      <c r="H624" s="17"/>
      <c r="I624" s="17"/>
      <c r="J624" s="18"/>
    </row>
    <row r="625" spans="1:10" ht="21">
      <c r="A625" s="15"/>
      <c r="B625" s="14"/>
      <c r="C625" s="15"/>
      <c r="D625" s="16"/>
      <c r="E625" s="17"/>
      <c r="F625" s="17"/>
      <c r="G625" s="17"/>
      <c r="H625" s="17"/>
      <c r="I625" s="17"/>
      <c r="J625" s="18"/>
    </row>
    <row r="626" spans="1:10" ht="21">
      <c r="A626" s="15"/>
      <c r="B626" s="14"/>
      <c r="C626" s="15"/>
      <c r="D626" s="16"/>
      <c r="E626" s="17"/>
      <c r="F626" s="17"/>
      <c r="G626" s="17"/>
      <c r="H626" s="17"/>
      <c r="I626" s="17"/>
      <c r="J626" s="18"/>
    </row>
    <row r="627" spans="1:10" ht="21">
      <c r="A627" s="15"/>
      <c r="B627" s="14"/>
      <c r="C627" s="15"/>
      <c r="D627" s="16"/>
      <c r="E627" s="17"/>
      <c r="F627" s="17"/>
      <c r="G627" s="17"/>
      <c r="H627" s="17"/>
      <c r="I627" s="17"/>
      <c r="J627" s="18"/>
    </row>
    <row r="628" spans="1:10" ht="21">
      <c r="A628" s="15"/>
      <c r="B628" s="14"/>
      <c r="C628" s="15"/>
      <c r="D628" s="16"/>
      <c r="E628" s="17"/>
      <c r="F628" s="17"/>
      <c r="G628" s="17"/>
      <c r="H628" s="17"/>
      <c r="I628" s="17"/>
      <c r="J628" s="18"/>
    </row>
    <row r="629" spans="1:10" ht="21">
      <c r="A629" s="15"/>
      <c r="B629" s="14"/>
      <c r="C629" s="15"/>
      <c r="D629" s="16"/>
      <c r="E629" s="17"/>
      <c r="F629" s="17"/>
      <c r="G629" s="17"/>
      <c r="H629" s="17"/>
      <c r="I629" s="17"/>
      <c r="J629" s="18"/>
    </row>
    <row r="630" spans="1:10" ht="21">
      <c r="A630" s="15"/>
      <c r="B630" s="14"/>
      <c r="C630" s="15"/>
      <c r="D630" s="16"/>
      <c r="E630" s="17"/>
      <c r="F630" s="17"/>
      <c r="G630" s="17"/>
      <c r="H630" s="17"/>
      <c r="I630" s="17"/>
      <c r="J630" s="18"/>
    </row>
    <row r="631" spans="1:10" ht="21">
      <c r="A631" s="15"/>
      <c r="B631" s="14"/>
      <c r="C631" s="15"/>
      <c r="D631" s="16"/>
      <c r="E631" s="17"/>
      <c r="F631" s="17"/>
      <c r="G631" s="17"/>
      <c r="H631" s="17"/>
      <c r="I631" s="17"/>
      <c r="J631" s="18"/>
    </row>
    <row r="632" spans="1:10" ht="21">
      <c r="A632" s="15"/>
      <c r="B632" s="14"/>
      <c r="C632" s="15"/>
      <c r="D632" s="16"/>
      <c r="E632" s="17"/>
      <c r="F632" s="17"/>
      <c r="G632" s="17"/>
      <c r="H632" s="17"/>
      <c r="I632" s="17"/>
      <c r="J632" s="18"/>
    </row>
    <row r="633" spans="1:10" ht="21">
      <c r="A633" s="15"/>
      <c r="B633" s="14"/>
      <c r="C633" s="15"/>
      <c r="D633" s="16"/>
      <c r="E633" s="17"/>
      <c r="F633" s="17"/>
      <c r="G633" s="17"/>
      <c r="H633" s="17"/>
      <c r="I633" s="17"/>
      <c r="J633" s="18"/>
    </row>
    <row r="634" spans="1:10" ht="21">
      <c r="A634" s="15"/>
      <c r="B634" s="14"/>
      <c r="C634" s="15"/>
      <c r="D634" s="16"/>
      <c r="E634" s="17"/>
      <c r="F634" s="17"/>
      <c r="G634" s="17"/>
      <c r="H634" s="17"/>
      <c r="I634" s="17"/>
      <c r="J634" s="18"/>
    </row>
    <row r="635" spans="1:10" ht="21">
      <c r="A635" s="15"/>
      <c r="B635" s="14"/>
      <c r="C635" s="15"/>
      <c r="D635" s="16"/>
      <c r="E635" s="17"/>
      <c r="F635" s="17"/>
      <c r="G635" s="17"/>
      <c r="H635" s="17"/>
      <c r="I635" s="17"/>
      <c r="J635" s="18"/>
    </row>
    <row r="636" spans="1:10" ht="21">
      <c r="A636" s="15"/>
      <c r="B636" s="14"/>
      <c r="C636" s="15"/>
      <c r="D636" s="16"/>
      <c r="E636" s="17"/>
      <c r="F636" s="17"/>
      <c r="G636" s="17"/>
      <c r="H636" s="17"/>
      <c r="I636" s="17"/>
      <c r="J636" s="18"/>
    </row>
    <row r="637" spans="1:10" ht="21">
      <c r="A637" s="15"/>
      <c r="B637" s="14"/>
      <c r="C637" s="15"/>
      <c r="D637" s="16"/>
      <c r="E637" s="17"/>
      <c r="F637" s="17"/>
      <c r="G637" s="17"/>
      <c r="H637" s="17"/>
      <c r="I637" s="17"/>
      <c r="J637" s="18"/>
    </row>
    <row r="638" spans="1:10" ht="21">
      <c r="A638" s="15"/>
      <c r="B638" s="14"/>
      <c r="C638" s="15"/>
      <c r="D638" s="16"/>
      <c r="E638" s="17"/>
      <c r="F638" s="17"/>
      <c r="G638" s="17"/>
      <c r="H638" s="17"/>
      <c r="I638" s="17"/>
      <c r="J638" s="18"/>
    </row>
    <row r="639" spans="1:10" ht="21">
      <c r="A639" s="15"/>
      <c r="B639" s="14"/>
      <c r="C639" s="15"/>
      <c r="D639" s="16"/>
      <c r="E639" s="17"/>
      <c r="F639" s="17"/>
      <c r="G639" s="17"/>
      <c r="H639" s="17"/>
      <c r="I639" s="17"/>
      <c r="J639" s="18"/>
    </row>
    <row r="640" spans="1:10" ht="21">
      <c r="A640" s="15"/>
      <c r="B640" s="14"/>
      <c r="C640" s="15"/>
      <c r="D640" s="16"/>
      <c r="E640" s="17"/>
      <c r="F640" s="17"/>
      <c r="G640" s="17"/>
      <c r="H640" s="17"/>
      <c r="I640" s="17"/>
      <c r="J640" s="18"/>
    </row>
    <row r="641" spans="1:10" ht="21">
      <c r="A641" s="22"/>
      <c r="B641" s="21"/>
      <c r="C641" s="22"/>
      <c r="D641" s="23"/>
      <c r="E641" s="24"/>
      <c r="F641" s="24"/>
      <c r="G641" s="24"/>
      <c r="H641" s="24"/>
      <c r="I641" s="24"/>
      <c r="J641" s="21"/>
    </row>
    <row r="642" spans="1:10" ht="23.25">
      <c r="A642" s="513" t="s">
        <v>0</v>
      </c>
      <c r="B642" s="513"/>
      <c r="C642" s="513"/>
      <c r="D642" s="513"/>
      <c r="E642" s="513"/>
      <c r="F642" s="513"/>
      <c r="G642" s="513"/>
      <c r="H642" s="513"/>
      <c r="I642" s="513"/>
      <c r="J642" s="513"/>
    </row>
    <row r="643" spans="1:2" ht="21">
      <c r="A643" s="515" t="s">
        <v>1</v>
      </c>
      <c r="B643" s="515"/>
    </row>
    <row r="644" ht="21.75" thickBot="1">
      <c r="A644" s="2"/>
    </row>
    <row r="645" spans="1:10" ht="21">
      <c r="A645" s="516" t="s">
        <v>2</v>
      </c>
      <c r="B645" s="518" t="s">
        <v>3</v>
      </c>
      <c r="C645" s="520" t="s">
        <v>4</v>
      </c>
      <c r="D645" s="520"/>
      <c r="E645" s="521" t="s">
        <v>5</v>
      </c>
      <c r="F645" s="522"/>
      <c r="G645" s="521" t="s">
        <v>6</v>
      </c>
      <c r="H645" s="523"/>
      <c r="I645" s="3" t="s">
        <v>7</v>
      </c>
      <c r="J645" s="524" t="s">
        <v>8</v>
      </c>
    </row>
    <row r="646" spans="1:10" ht="21">
      <c r="A646" s="517"/>
      <c r="B646" s="519"/>
      <c r="C646" s="4" t="s">
        <v>9</v>
      </c>
      <c r="D646" s="4" t="s">
        <v>10</v>
      </c>
      <c r="E646" s="5" t="s">
        <v>11</v>
      </c>
      <c r="F646" s="5" t="s">
        <v>12</v>
      </c>
      <c r="G646" s="5" t="s">
        <v>11</v>
      </c>
      <c r="H646" s="6" t="s">
        <v>12</v>
      </c>
      <c r="I646" s="5" t="s">
        <v>13</v>
      </c>
      <c r="J646" s="525"/>
    </row>
    <row r="647" spans="1:10" ht="21">
      <c r="A647" s="9"/>
      <c r="B647" s="53"/>
      <c r="C647" s="9"/>
      <c r="D647" s="10"/>
      <c r="E647" s="11"/>
      <c r="F647" s="11"/>
      <c r="G647" s="11"/>
      <c r="H647" s="11"/>
      <c r="I647" s="11"/>
      <c r="J647" s="12"/>
    </row>
    <row r="648" spans="1:10" ht="21">
      <c r="A648" s="15"/>
      <c r="B648" s="14"/>
      <c r="C648" s="15"/>
      <c r="D648" s="16"/>
      <c r="E648" s="17"/>
      <c r="F648" s="17"/>
      <c r="G648" s="17"/>
      <c r="H648" s="17"/>
      <c r="I648" s="17"/>
      <c r="J648" s="18"/>
    </row>
    <row r="649" spans="1:10" ht="21">
      <c r="A649" s="15"/>
      <c r="B649" s="14"/>
      <c r="C649" s="15"/>
      <c r="D649" s="16"/>
      <c r="E649" s="17"/>
      <c r="F649" s="17"/>
      <c r="G649" s="17"/>
      <c r="H649" s="17"/>
      <c r="I649" s="17"/>
      <c r="J649" s="18"/>
    </row>
    <row r="650" spans="1:10" ht="21">
      <c r="A650" s="15"/>
      <c r="B650" s="14"/>
      <c r="C650" s="15"/>
      <c r="D650" s="16"/>
      <c r="E650" s="17"/>
      <c r="F650" s="17"/>
      <c r="G650" s="17"/>
      <c r="H650" s="17"/>
      <c r="I650" s="17"/>
      <c r="J650" s="18"/>
    </row>
    <row r="651" spans="1:10" ht="21">
      <c r="A651" s="15"/>
      <c r="B651" s="14"/>
      <c r="C651" s="15"/>
      <c r="D651" s="16"/>
      <c r="E651" s="17"/>
      <c r="F651" s="17"/>
      <c r="G651" s="17"/>
      <c r="H651" s="17"/>
      <c r="I651" s="17"/>
      <c r="J651" s="18"/>
    </row>
    <row r="652" spans="1:10" ht="21">
      <c r="A652" s="15"/>
      <c r="B652" s="14"/>
      <c r="C652" s="15"/>
      <c r="D652" s="16"/>
      <c r="E652" s="17"/>
      <c r="F652" s="17"/>
      <c r="G652" s="17"/>
      <c r="H652" s="17"/>
      <c r="I652" s="17"/>
      <c r="J652" s="18"/>
    </row>
    <row r="653" spans="1:10" ht="21">
      <c r="A653" s="15"/>
      <c r="B653" s="14"/>
      <c r="C653" s="15"/>
      <c r="D653" s="16"/>
      <c r="E653" s="17"/>
      <c r="F653" s="17"/>
      <c r="G653" s="17"/>
      <c r="H653" s="17"/>
      <c r="I653" s="17"/>
      <c r="J653" s="18"/>
    </row>
    <row r="654" spans="1:10" ht="21">
      <c r="A654" s="15"/>
      <c r="B654" s="14"/>
      <c r="C654" s="15"/>
      <c r="D654" s="16"/>
      <c r="E654" s="17"/>
      <c r="F654" s="17"/>
      <c r="G654" s="17"/>
      <c r="H654" s="17"/>
      <c r="I654" s="17"/>
      <c r="J654" s="18"/>
    </row>
    <row r="655" spans="1:10" ht="21">
      <c r="A655" s="15"/>
      <c r="B655" s="14"/>
      <c r="C655" s="15"/>
      <c r="D655" s="16"/>
      <c r="E655" s="17"/>
      <c r="F655" s="17"/>
      <c r="G655" s="17"/>
      <c r="H655" s="17"/>
      <c r="I655" s="17"/>
      <c r="J655" s="18"/>
    </row>
    <row r="656" spans="1:10" ht="21">
      <c r="A656" s="15"/>
      <c r="B656" s="14"/>
      <c r="C656" s="15"/>
      <c r="D656" s="16"/>
      <c r="E656" s="17"/>
      <c r="F656" s="17"/>
      <c r="G656" s="17"/>
      <c r="H656" s="17"/>
      <c r="I656" s="17"/>
      <c r="J656" s="18"/>
    </row>
    <row r="657" spans="1:10" ht="21">
      <c r="A657" s="15"/>
      <c r="B657" s="14"/>
      <c r="C657" s="15"/>
      <c r="D657" s="16"/>
      <c r="E657" s="17"/>
      <c r="F657" s="17"/>
      <c r="G657" s="17"/>
      <c r="H657" s="17"/>
      <c r="I657" s="17"/>
      <c r="J657" s="18"/>
    </row>
    <row r="658" spans="1:10" ht="21">
      <c r="A658" s="15"/>
      <c r="B658" s="14"/>
      <c r="C658" s="15"/>
      <c r="D658" s="16"/>
      <c r="E658" s="17"/>
      <c r="F658" s="17"/>
      <c r="G658" s="17"/>
      <c r="H658" s="17"/>
      <c r="I658" s="17"/>
      <c r="J658" s="18"/>
    </row>
    <row r="659" spans="1:10" ht="21">
      <c r="A659" s="15"/>
      <c r="B659" s="14"/>
      <c r="C659" s="15"/>
      <c r="D659" s="16"/>
      <c r="E659" s="17"/>
      <c r="F659" s="17"/>
      <c r="G659" s="17"/>
      <c r="H659" s="17"/>
      <c r="I659" s="17"/>
      <c r="J659" s="18"/>
    </row>
    <row r="660" spans="1:10" ht="21">
      <c r="A660" s="15"/>
      <c r="B660" s="14"/>
      <c r="C660" s="15"/>
      <c r="D660" s="16"/>
      <c r="E660" s="17"/>
      <c r="F660" s="17"/>
      <c r="G660" s="17"/>
      <c r="H660" s="17"/>
      <c r="I660" s="17"/>
      <c r="J660" s="18"/>
    </row>
    <row r="661" spans="1:10" ht="21">
      <c r="A661" s="15"/>
      <c r="B661" s="14"/>
      <c r="C661" s="15"/>
      <c r="D661" s="16"/>
      <c r="E661" s="17"/>
      <c r="F661" s="17"/>
      <c r="G661" s="17"/>
      <c r="H661" s="17"/>
      <c r="I661" s="17"/>
      <c r="J661" s="18"/>
    </row>
    <row r="662" spans="1:10" ht="21">
      <c r="A662" s="15"/>
      <c r="B662" s="14"/>
      <c r="C662" s="15"/>
      <c r="D662" s="16"/>
      <c r="E662" s="17"/>
      <c r="F662" s="17"/>
      <c r="G662" s="17"/>
      <c r="H662" s="17"/>
      <c r="I662" s="17"/>
      <c r="J662" s="18"/>
    </row>
    <row r="663" spans="1:10" ht="21">
      <c r="A663" s="15"/>
      <c r="B663" s="14"/>
      <c r="C663" s="15"/>
      <c r="D663" s="16"/>
      <c r="E663" s="17"/>
      <c r="F663" s="17"/>
      <c r="G663" s="17"/>
      <c r="H663" s="17"/>
      <c r="I663" s="17"/>
      <c r="J663" s="18"/>
    </row>
    <row r="664" spans="1:10" ht="21">
      <c r="A664" s="15"/>
      <c r="B664" s="14"/>
      <c r="C664" s="15"/>
      <c r="D664" s="16"/>
      <c r="E664" s="17"/>
      <c r="F664" s="17"/>
      <c r="G664" s="17"/>
      <c r="H664" s="17"/>
      <c r="I664" s="17"/>
      <c r="J664" s="18"/>
    </row>
    <row r="665" spans="1:10" ht="21">
      <c r="A665" s="15"/>
      <c r="B665" s="14"/>
      <c r="C665" s="15"/>
      <c r="D665" s="16"/>
      <c r="E665" s="17"/>
      <c r="F665" s="17"/>
      <c r="G665" s="17"/>
      <c r="H665" s="17"/>
      <c r="I665" s="17"/>
      <c r="J665" s="18"/>
    </row>
    <row r="666" spans="1:10" ht="21">
      <c r="A666" s="15"/>
      <c r="B666" s="14"/>
      <c r="C666" s="15"/>
      <c r="D666" s="16"/>
      <c r="E666" s="17"/>
      <c r="F666" s="17"/>
      <c r="G666" s="17"/>
      <c r="H666" s="17"/>
      <c r="I666" s="17"/>
      <c r="J666" s="18"/>
    </row>
    <row r="667" spans="1:10" ht="21">
      <c r="A667" s="22"/>
      <c r="B667" s="21"/>
      <c r="C667" s="22"/>
      <c r="D667" s="23"/>
      <c r="E667" s="24"/>
      <c r="F667" s="24"/>
      <c r="G667" s="24"/>
      <c r="H667" s="24"/>
      <c r="I667" s="24"/>
      <c r="J667" s="21"/>
    </row>
    <row r="668" spans="1:10" ht="23.25">
      <c r="A668" s="513" t="s">
        <v>0</v>
      </c>
      <c r="B668" s="513"/>
      <c r="C668" s="513"/>
      <c r="D668" s="513"/>
      <c r="E668" s="513"/>
      <c r="F668" s="513"/>
      <c r="G668" s="513"/>
      <c r="H668" s="513"/>
      <c r="I668" s="513"/>
      <c r="J668" s="513"/>
    </row>
    <row r="669" spans="1:2" ht="21">
      <c r="A669" s="515" t="s">
        <v>1</v>
      </c>
      <c r="B669" s="515"/>
    </row>
    <row r="670" ht="21.75" thickBot="1">
      <c r="A670" s="2"/>
    </row>
    <row r="671" spans="1:10" ht="21">
      <c r="A671" s="516" t="s">
        <v>2</v>
      </c>
      <c r="B671" s="518" t="s">
        <v>3</v>
      </c>
      <c r="C671" s="520" t="s">
        <v>4</v>
      </c>
      <c r="D671" s="520"/>
      <c r="E671" s="521" t="s">
        <v>5</v>
      </c>
      <c r="F671" s="522"/>
      <c r="G671" s="521" t="s">
        <v>6</v>
      </c>
      <c r="H671" s="523"/>
      <c r="I671" s="3" t="s">
        <v>7</v>
      </c>
      <c r="J671" s="524" t="s">
        <v>8</v>
      </c>
    </row>
    <row r="672" spans="1:10" ht="21">
      <c r="A672" s="517"/>
      <c r="B672" s="519"/>
      <c r="C672" s="4" t="s">
        <v>9</v>
      </c>
      <c r="D672" s="4" t="s">
        <v>10</v>
      </c>
      <c r="E672" s="5" t="s">
        <v>11</v>
      </c>
      <c r="F672" s="5" t="s">
        <v>12</v>
      </c>
      <c r="G672" s="5" t="s">
        <v>11</v>
      </c>
      <c r="H672" s="6" t="s">
        <v>12</v>
      </c>
      <c r="I672" s="5" t="s">
        <v>13</v>
      </c>
      <c r="J672" s="525"/>
    </row>
    <row r="673" spans="1:10" ht="21">
      <c r="A673" s="9"/>
      <c r="B673" s="53"/>
      <c r="C673" s="9"/>
      <c r="D673" s="10"/>
      <c r="E673" s="11"/>
      <c r="F673" s="11"/>
      <c r="G673" s="11"/>
      <c r="H673" s="11"/>
      <c r="I673" s="11"/>
      <c r="J673" s="12"/>
    </row>
    <row r="674" spans="1:10" ht="21">
      <c r="A674" s="15"/>
      <c r="B674" s="14"/>
      <c r="C674" s="15"/>
      <c r="D674" s="16"/>
      <c r="E674" s="17"/>
      <c r="F674" s="17"/>
      <c r="G674" s="17"/>
      <c r="H674" s="17"/>
      <c r="I674" s="17"/>
      <c r="J674" s="18"/>
    </row>
    <row r="675" spans="1:10" ht="21">
      <c r="A675" s="15"/>
      <c r="B675" s="14"/>
      <c r="C675" s="15"/>
      <c r="D675" s="16"/>
      <c r="E675" s="17"/>
      <c r="F675" s="17"/>
      <c r="G675" s="17"/>
      <c r="H675" s="17"/>
      <c r="I675" s="17"/>
      <c r="J675" s="18"/>
    </row>
    <row r="676" spans="1:10" ht="21">
      <c r="A676" s="15"/>
      <c r="B676" s="14"/>
      <c r="C676" s="15"/>
      <c r="D676" s="16"/>
      <c r="E676" s="17"/>
      <c r="F676" s="17"/>
      <c r="G676" s="17"/>
      <c r="H676" s="17"/>
      <c r="I676" s="17"/>
      <c r="J676" s="18"/>
    </row>
    <row r="677" spans="1:10" ht="21">
      <c r="A677" s="15"/>
      <c r="B677" s="14"/>
      <c r="C677" s="15"/>
      <c r="D677" s="16"/>
      <c r="E677" s="17"/>
      <c r="F677" s="17"/>
      <c r="G677" s="17"/>
      <c r="H677" s="17"/>
      <c r="I677" s="17"/>
      <c r="J677" s="18"/>
    </row>
    <row r="678" spans="1:10" ht="21">
      <c r="A678" s="15"/>
      <c r="B678" s="14"/>
      <c r="C678" s="15"/>
      <c r="D678" s="16"/>
      <c r="E678" s="17"/>
      <c r="F678" s="17"/>
      <c r="G678" s="17"/>
      <c r="H678" s="17"/>
      <c r="I678" s="17"/>
      <c r="J678" s="18"/>
    </row>
    <row r="679" spans="1:10" ht="21">
      <c r="A679" s="15"/>
      <c r="B679" s="14"/>
      <c r="C679" s="15"/>
      <c r="D679" s="16"/>
      <c r="E679" s="17"/>
      <c r="F679" s="17"/>
      <c r="G679" s="17"/>
      <c r="H679" s="17"/>
      <c r="I679" s="17"/>
      <c r="J679" s="18"/>
    </row>
    <row r="680" spans="1:10" ht="21">
      <c r="A680" s="15"/>
      <c r="B680" s="14"/>
      <c r="C680" s="15"/>
      <c r="D680" s="16"/>
      <c r="E680" s="17"/>
      <c r="F680" s="17"/>
      <c r="G680" s="17"/>
      <c r="H680" s="17"/>
      <c r="I680" s="17"/>
      <c r="J680" s="18"/>
    </row>
    <row r="681" spans="1:10" ht="21">
      <c r="A681" s="15"/>
      <c r="B681" s="14"/>
      <c r="C681" s="15"/>
      <c r="D681" s="16"/>
      <c r="E681" s="17"/>
      <c r="F681" s="17"/>
      <c r="G681" s="17"/>
      <c r="H681" s="17"/>
      <c r="I681" s="17"/>
      <c r="J681" s="18"/>
    </row>
    <row r="682" spans="1:10" ht="21">
      <c r="A682" s="15"/>
      <c r="B682" s="14"/>
      <c r="C682" s="15"/>
      <c r="D682" s="16"/>
      <c r="E682" s="17"/>
      <c r="F682" s="17"/>
      <c r="G682" s="17"/>
      <c r="H682" s="17"/>
      <c r="I682" s="17"/>
      <c r="J682" s="18"/>
    </row>
    <row r="683" spans="1:10" ht="21">
      <c r="A683" s="15"/>
      <c r="B683" s="14"/>
      <c r="C683" s="15"/>
      <c r="D683" s="16"/>
      <c r="E683" s="17"/>
      <c r="F683" s="17"/>
      <c r="G683" s="17"/>
      <c r="H683" s="17"/>
      <c r="I683" s="17"/>
      <c r="J683" s="18"/>
    </row>
    <row r="684" spans="1:10" ht="21">
      <c r="A684" s="15"/>
      <c r="B684" s="14"/>
      <c r="C684" s="15"/>
      <c r="D684" s="16"/>
      <c r="E684" s="17"/>
      <c r="F684" s="17"/>
      <c r="G684" s="17"/>
      <c r="H684" s="17"/>
      <c r="I684" s="17"/>
      <c r="J684" s="18"/>
    </row>
    <row r="685" spans="1:10" ht="21">
      <c r="A685" s="15"/>
      <c r="B685" s="14"/>
      <c r="C685" s="15"/>
      <c r="D685" s="16"/>
      <c r="E685" s="17"/>
      <c r="F685" s="17"/>
      <c r="G685" s="17"/>
      <c r="H685" s="17"/>
      <c r="I685" s="17"/>
      <c r="J685" s="18"/>
    </row>
    <row r="686" spans="1:10" ht="21">
      <c r="A686" s="15"/>
      <c r="B686" s="14"/>
      <c r="C686" s="15"/>
      <c r="D686" s="16"/>
      <c r="E686" s="17"/>
      <c r="F686" s="17"/>
      <c r="G686" s="17"/>
      <c r="H686" s="17"/>
      <c r="I686" s="17"/>
      <c r="J686" s="18"/>
    </row>
    <row r="687" spans="1:10" ht="21">
      <c r="A687" s="15"/>
      <c r="B687" s="14"/>
      <c r="C687" s="15"/>
      <c r="D687" s="16"/>
      <c r="E687" s="17"/>
      <c r="F687" s="17"/>
      <c r="G687" s="17"/>
      <c r="H687" s="17"/>
      <c r="I687" s="17"/>
      <c r="J687" s="18"/>
    </row>
    <row r="688" spans="1:10" ht="21">
      <c r="A688" s="15"/>
      <c r="B688" s="14"/>
      <c r="C688" s="15"/>
      <c r="D688" s="16"/>
      <c r="E688" s="17"/>
      <c r="F688" s="17"/>
      <c r="G688" s="17"/>
      <c r="H688" s="17"/>
      <c r="I688" s="17"/>
      <c r="J688" s="18"/>
    </row>
    <row r="689" spans="1:10" ht="21">
      <c r="A689" s="15"/>
      <c r="B689" s="14"/>
      <c r="C689" s="15"/>
      <c r="D689" s="16"/>
      <c r="E689" s="17"/>
      <c r="F689" s="17"/>
      <c r="G689" s="17"/>
      <c r="H689" s="17"/>
      <c r="I689" s="17"/>
      <c r="J689" s="18"/>
    </row>
    <row r="690" spans="1:10" ht="21">
      <c r="A690" s="15"/>
      <c r="B690" s="14"/>
      <c r="C690" s="15"/>
      <c r="D690" s="16"/>
      <c r="E690" s="17"/>
      <c r="F690" s="17"/>
      <c r="G690" s="17"/>
      <c r="H690" s="17"/>
      <c r="I690" s="17"/>
      <c r="J690" s="18"/>
    </row>
    <row r="691" spans="1:10" ht="21">
      <c r="A691" s="15"/>
      <c r="B691" s="14"/>
      <c r="C691" s="15"/>
      <c r="D691" s="16"/>
      <c r="E691" s="17"/>
      <c r="F691" s="17"/>
      <c r="G691" s="17"/>
      <c r="H691" s="17"/>
      <c r="I691" s="17"/>
      <c r="J691" s="18"/>
    </row>
    <row r="692" spans="1:10" ht="21">
      <c r="A692" s="15"/>
      <c r="B692" s="14"/>
      <c r="C692" s="15"/>
      <c r="D692" s="16"/>
      <c r="E692" s="17"/>
      <c r="F692" s="17"/>
      <c r="G692" s="17"/>
      <c r="H692" s="17"/>
      <c r="I692" s="17"/>
      <c r="J692" s="18"/>
    </row>
    <row r="693" spans="1:10" ht="21">
      <c r="A693" s="22"/>
      <c r="B693" s="21"/>
      <c r="C693" s="22"/>
      <c r="D693" s="23"/>
      <c r="E693" s="24"/>
      <c r="F693" s="24"/>
      <c r="G693" s="24"/>
      <c r="H693" s="24"/>
      <c r="I693" s="24"/>
      <c r="J693" s="21"/>
    </row>
    <row r="694" spans="1:10" ht="23.25">
      <c r="A694" s="513" t="s">
        <v>0</v>
      </c>
      <c r="B694" s="513"/>
      <c r="C694" s="513"/>
      <c r="D694" s="513"/>
      <c r="E694" s="513"/>
      <c r="F694" s="513"/>
      <c r="G694" s="513"/>
      <c r="H694" s="513"/>
      <c r="I694" s="513"/>
      <c r="J694" s="513"/>
    </row>
    <row r="695" spans="1:2" ht="21">
      <c r="A695" s="515" t="s">
        <v>1</v>
      </c>
      <c r="B695" s="515"/>
    </row>
    <row r="696" ht="21.75" thickBot="1">
      <c r="A696" s="2"/>
    </row>
    <row r="697" spans="1:10" ht="21">
      <c r="A697" s="516" t="s">
        <v>2</v>
      </c>
      <c r="B697" s="518" t="s">
        <v>3</v>
      </c>
      <c r="C697" s="520" t="s">
        <v>4</v>
      </c>
      <c r="D697" s="520"/>
      <c r="E697" s="521" t="s">
        <v>5</v>
      </c>
      <c r="F697" s="522"/>
      <c r="G697" s="521" t="s">
        <v>6</v>
      </c>
      <c r="H697" s="523"/>
      <c r="I697" s="3" t="s">
        <v>7</v>
      </c>
      <c r="J697" s="524" t="s">
        <v>8</v>
      </c>
    </row>
    <row r="698" spans="1:10" ht="21">
      <c r="A698" s="517"/>
      <c r="B698" s="519"/>
      <c r="C698" s="4" t="s">
        <v>9</v>
      </c>
      <c r="D698" s="4" t="s">
        <v>10</v>
      </c>
      <c r="E698" s="5" t="s">
        <v>11</v>
      </c>
      <c r="F698" s="5" t="s">
        <v>12</v>
      </c>
      <c r="G698" s="5" t="s">
        <v>11</v>
      </c>
      <c r="H698" s="6" t="s">
        <v>12</v>
      </c>
      <c r="I698" s="5" t="s">
        <v>13</v>
      </c>
      <c r="J698" s="525"/>
    </row>
    <row r="699" spans="1:10" ht="21">
      <c r="A699" s="9"/>
      <c r="B699" s="53"/>
      <c r="C699" s="9"/>
      <c r="D699" s="10"/>
      <c r="E699" s="11"/>
      <c r="F699" s="11"/>
      <c r="G699" s="11"/>
      <c r="H699" s="11"/>
      <c r="I699" s="11"/>
      <c r="J699" s="12"/>
    </row>
    <row r="700" spans="1:10" ht="21">
      <c r="A700" s="15"/>
      <c r="B700" s="14"/>
      <c r="C700" s="15"/>
      <c r="D700" s="16"/>
      <c r="E700" s="17"/>
      <c r="F700" s="17"/>
      <c r="G700" s="17"/>
      <c r="H700" s="17"/>
      <c r="I700" s="17"/>
      <c r="J700" s="18"/>
    </row>
    <row r="701" spans="1:10" ht="21">
      <c r="A701" s="15"/>
      <c r="B701" s="14"/>
      <c r="C701" s="15"/>
      <c r="D701" s="16"/>
      <c r="E701" s="17"/>
      <c r="F701" s="17"/>
      <c r="G701" s="17"/>
      <c r="H701" s="17"/>
      <c r="I701" s="17"/>
      <c r="J701" s="18"/>
    </row>
    <row r="702" spans="1:10" ht="21">
      <c r="A702" s="15"/>
      <c r="B702" s="14"/>
      <c r="C702" s="15"/>
      <c r="D702" s="16"/>
      <c r="E702" s="17"/>
      <c r="F702" s="17"/>
      <c r="G702" s="17"/>
      <c r="H702" s="17"/>
      <c r="I702" s="17"/>
      <c r="J702" s="18"/>
    </row>
    <row r="703" spans="1:10" ht="21">
      <c r="A703" s="15"/>
      <c r="B703" s="14"/>
      <c r="C703" s="15"/>
      <c r="D703" s="16"/>
      <c r="E703" s="17"/>
      <c r="F703" s="17"/>
      <c r="G703" s="17"/>
      <c r="H703" s="17"/>
      <c r="I703" s="17"/>
      <c r="J703" s="18"/>
    </row>
    <row r="704" spans="1:10" ht="21">
      <c r="A704" s="15"/>
      <c r="B704" s="14"/>
      <c r="C704" s="15"/>
      <c r="D704" s="16"/>
      <c r="E704" s="17"/>
      <c r="F704" s="17"/>
      <c r="G704" s="17"/>
      <c r="H704" s="17"/>
      <c r="I704" s="17"/>
      <c r="J704" s="18"/>
    </row>
    <row r="705" spans="1:10" ht="21">
      <c r="A705" s="15"/>
      <c r="B705" s="14"/>
      <c r="C705" s="15"/>
      <c r="D705" s="16"/>
      <c r="E705" s="17"/>
      <c r="F705" s="17"/>
      <c r="G705" s="17"/>
      <c r="H705" s="17"/>
      <c r="I705" s="17"/>
      <c r="J705" s="18"/>
    </row>
    <row r="706" spans="1:10" ht="21">
      <c r="A706" s="15"/>
      <c r="B706" s="14"/>
      <c r="C706" s="15"/>
      <c r="D706" s="16"/>
      <c r="E706" s="17"/>
      <c r="F706" s="17"/>
      <c r="G706" s="17"/>
      <c r="H706" s="17"/>
      <c r="I706" s="17"/>
      <c r="J706" s="18"/>
    </row>
    <row r="707" spans="1:10" ht="21">
      <c r="A707" s="15"/>
      <c r="B707" s="14"/>
      <c r="C707" s="15"/>
      <c r="D707" s="16"/>
      <c r="E707" s="17"/>
      <c r="F707" s="17"/>
      <c r="G707" s="17"/>
      <c r="H707" s="17"/>
      <c r="I707" s="17"/>
      <c r="J707" s="18"/>
    </row>
    <row r="708" spans="1:10" ht="21">
      <c r="A708" s="15"/>
      <c r="B708" s="14"/>
      <c r="C708" s="15"/>
      <c r="D708" s="16"/>
      <c r="E708" s="17"/>
      <c r="F708" s="17"/>
      <c r="G708" s="17"/>
      <c r="H708" s="17"/>
      <c r="I708" s="17"/>
      <c r="J708" s="18"/>
    </row>
    <row r="709" spans="1:10" ht="21">
      <c r="A709" s="15"/>
      <c r="B709" s="14"/>
      <c r="C709" s="15"/>
      <c r="D709" s="16"/>
      <c r="E709" s="17"/>
      <c r="F709" s="17"/>
      <c r="G709" s="17"/>
      <c r="H709" s="17"/>
      <c r="I709" s="17"/>
      <c r="J709" s="18"/>
    </row>
    <row r="710" spans="1:10" ht="21">
      <c r="A710" s="15"/>
      <c r="B710" s="14"/>
      <c r="C710" s="15"/>
      <c r="D710" s="16"/>
      <c r="E710" s="17"/>
      <c r="F710" s="17"/>
      <c r="G710" s="17"/>
      <c r="H710" s="17"/>
      <c r="I710" s="17"/>
      <c r="J710" s="18"/>
    </row>
    <row r="711" spans="1:10" ht="21">
      <c r="A711" s="15"/>
      <c r="B711" s="14"/>
      <c r="C711" s="15"/>
      <c r="D711" s="16"/>
      <c r="E711" s="17"/>
      <c r="F711" s="17"/>
      <c r="G711" s="17"/>
      <c r="H711" s="17"/>
      <c r="I711" s="17"/>
      <c r="J711" s="18"/>
    </row>
    <row r="712" spans="1:10" ht="21">
      <c r="A712" s="15"/>
      <c r="B712" s="14"/>
      <c r="C712" s="15"/>
      <c r="D712" s="16"/>
      <c r="E712" s="17"/>
      <c r="F712" s="17"/>
      <c r="G712" s="17"/>
      <c r="H712" s="17"/>
      <c r="I712" s="17"/>
      <c r="J712" s="18"/>
    </row>
    <row r="713" spans="1:10" ht="21">
      <c r="A713" s="15"/>
      <c r="B713" s="14"/>
      <c r="C713" s="15"/>
      <c r="D713" s="16"/>
      <c r="E713" s="17"/>
      <c r="F713" s="17"/>
      <c r="G713" s="17"/>
      <c r="H713" s="17"/>
      <c r="I713" s="17"/>
      <c r="J713" s="18"/>
    </row>
    <row r="714" spans="1:10" ht="21">
      <c r="A714" s="15"/>
      <c r="B714" s="14"/>
      <c r="C714" s="15"/>
      <c r="D714" s="16"/>
      <c r="E714" s="17"/>
      <c r="F714" s="17"/>
      <c r="G714" s="17"/>
      <c r="H714" s="17"/>
      <c r="I714" s="17"/>
      <c r="J714" s="18"/>
    </row>
    <row r="715" spans="1:10" ht="21">
      <c r="A715" s="15"/>
      <c r="B715" s="14"/>
      <c r="C715" s="15"/>
      <c r="D715" s="16"/>
      <c r="E715" s="17"/>
      <c r="F715" s="17"/>
      <c r="G715" s="17"/>
      <c r="H715" s="17"/>
      <c r="I715" s="17"/>
      <c r="J715" s="18"/>
    </row>
    <row r="716" spans="1:10" ht="21">
      <c r="A716" s="15"/>
      <c r="B716" s="14"/>
      <c r="C716" s="15"/>
      <c r="D716" s="16"/>
      <c r="E716" s="17"/>
      <c r="F716" s="17"/>
      <c r="G716" s="17"/>
      <c r="H716" s="17"/>
      <c r="I716" s="17"/>
      <c r="J716" s="18"/>
    </row>
    <row r="717" spans="1:10" ht="21">
      <c r="A717" s="15"/>
      <c r="B717" s="14"/>
      <c r="C717" s="15"/>
      <c r="D717" s="16"/>
      <c r="E717" s="17"/>
      <c r="F717" s="17"/>
      <c r="G717" s="17"/>
      <c r="H717" s="17"/>
      <c r="I717" s="17"/>
      <c r="J717" s="18"/>
    </row>
    <row r="718" spans="1:10" ht="21">
      <c r="A718" s="15"/>
      <c r="B718" s="14"/>
      <c r="C718" s="15"/>
      <c r="D718" s="16"/>
      <c r="E718" s="17"/>
      <c r="F718" s="17"/>
      <c r="G718" s="17"/>
      <c r="H718" s="17"/>
      <c r="I718" s="17"/>
      <c r="J718" s="18"/>
    </row>
    <row r="719" spans="1:10" ht="21">
      <c r="A719" s="22"/>
      <c r="B719" s="21"/>
      <c r="C719" s="22"/>
      <c r="D719" s="23"/>
      <c r="E719" s="24"/>
      <c r="F719" s="24"/>
      <c r="G719" s="24"/>
      <c r="H719" s="24"/>
      <c r="I719" s="24"/>
      <c r="J719" s="21"/>
    </row>
    <row r="720" spans="1:10" ht="23.25">
      <c r="A720" s="513" t="s">
        <v>0</v>
      </c>
      <c r="B720" s="513"/>
      <c r="C720" s="513"/>
      <c r="D720" s="513"/>
      <c r="E720" s="513"/>
      <c r="F720" s="513"/>
      <c r="G720" s="513"/>
      <c r="H720" s="513"/>
      <c r="I720" s="513"/>
      <c r="J720" s="513"/>
    </row>
    <row r="721" spans="1:2" ht="21">
      <c r="A721" s="515" t="s">
        <v>1</v>
      </c>
      <c r="B721" s="515"/>
    </row>
    <row r="722" ht="21.75" thickBot="1">
      <c r="A722" s="2"/>
    </row>
    <row r="723" spans="1:10" ht="21">
      <c r="A723" s="516" t="s">
        <v>2</v>
      </c>
      <c r="B723" s="518" t="s">
        <v>3</v>
      </c>
      <c r="C723" s="520" t="s">
        <v>4</v>
      </c>
      <c r="D723" s="520"/>
      <c r="E723" s="521" t="s">
        <v>5</v>
      </c>
      <c r="F723" s="522"/>
      <c r="G723" s="521" t="s">
        <v>6</v>
      </c>
      <c r="H723" s="523"/>
      <c r="I723" s="3" t="s">
        <v>7</v>
      </c>
      <c r="J723" s="524" t="s">
        <v>8</v>
      </c>
    </row>
    <row r="724" spans="1:10" ht="21">
      <c r="A724" s="517"/>
      <c r="B724" s="519"/>
      <c r="C724" s="4" t="s">
        <v>9</v>
      </c>
      <c r="D724" s="4" t="s">
        <v>10</v>
      </c>
      <c r="E724" s="5" t="s">
        <v>11</v>
      </c>
      <c r="F724" s="5" t="s">
        <v>12</v>
      </c>
      <c r="G724" s="5" t="s">
        <v>11</v>
      </c>
      <c r="H724" s="6" t="s">
        <v>12</v>
      </c>
      <c r="I724" s="5" t="s">
        <v>13</v>
      </c>
      <c r="J724" s="525"/>
    </row>
    <row r="725" spans="1:10" ht="21">
      <c r="A725" s="9"/>
      <c r="B725" s="53"/>
      <c r="C725" s="9"/>
      <c r="D725" s="10"/>
      <c r="E725" s="11"/>
      <c r="F725" s="11"/>
      <c r="G725" s="11"/>
      <c r="H725" s="11"/>
      <c r="I725" s="11"/>
      <c r="J725" s="12"/>
    </row>
    <row r="726" spans="1:10" ht="21">
      <c r="A726" s="15"/>
      <c r="B726" s="14"/>
      <c r="C726" s="15"/>
      <c r="D726" s="16"/>
      <c r="E726" s="17"/>
      <c r="F726" s="17"/>
      <c r="G726" s="17"/>
      <c r="H726" s="17"/>
      <c r="I726" s="17"/>
      <c r="J726" s="18"/>
    </row>
    <row r="727" spans="1:10" ht="21">
      <c r="A727" s="15"/>
      <c r="B727" s="14"/>
      <c r="C727" s="15"/>
      <c r="D727" s="16"/>
      <c r="E727" s="17"/>
      <c r="F727" s="17"/>
      <c r="G727" s="17"/>
      <c r="H727" s="17"/>
      <c r="I727" s="17"/>
      <c r="J727" s="18"/>
    </row>
    <row r="728" spans="1:10" ht="21">
      <c r="A728" s="15"/>
      <c r="B728" s="14"/>
      <c r="C728" s="15"/>
      <c r="D728" s="16"/>
      <c r="E728" s="17"/>
      <c r="F728" s="17"/>
      <c r="G728" s="17"/>
      <c r="H728" s="17"/>
      <c r="I728" s="17"/>
      <c r="J728" s="18"/>
    </row>
    <row r="729" spans="1:10" ht="21">
      <c r="A729" s="15"/>
      <c r="B729" s="14"/>
      <c r="C729" s="15"/>
      <c r="D729" s="16"/>
      <c r="E729" s="17"/>
      <c r="F729" s="17"/>
      <c r="G729" s="17"/>
      <c r="H729" s="17"/>
      <c r="I729" s="17"/>
      <c r="J729" s="18"/>
    </row>
    <row r="730" spans="1:10" ht="21">
      <c r="A730" s="15"/>
      <c r="B730" s="14"/>
      <c r="C730" s="15"/>
      <c r="D730" s="16"/>
      <c r="E730" s="17"/>
      <c r="F730" s="17"/>
      <c r="G730" s="17"/>
      <c r="H730" s="17"/>
      <c r="I730" s="17"/>
      <c r="J730" s="18"/>
    </row>
    <row r="731" spans="1:10" ht="21">
      <c r="A731" s="15"/>
      <c r="B731" s="14"/>
      <c r="C731" s="15"/>
      <c r="D731" s="16"/>
      <c r="E731" s="17"/>
      <c r="F731" s="17"/>
      <c r="G731" s="17"/>
      <c r="H731" s="17"/>
      <c r="I731" s="17"/>
      <c r="J731" s="18"/>
    </row>
    <row r="732" spans="1:10" ht="21">
      <c r="A732" s="15"/>
      <c r="B732" s="14"/>
      <c r="C732" s="15"/>
      <c r="D732" s="16"/>
      <c r="E732" s="17"/>
      <c r="F732" s="17"/>
      <c r="G732" s="17"/>
      <c r="H732" s="17"/>
      <c r="I732" s="17"/>
      <c r="J732" s="18"/>
    </row>
    <row r="733" spans="1:10" ht="21">
      <c r="A733" s="15"/>
      <c r="B733" s="14"/>
      <c r="C733" s="15"/>
      <c r="D733" s="16"/>
      <c r="E733" s="17"/>
      <c r="F733" s="17"/>
      <c r="G733" s="17"/>
      <c r="H733" s="17"/>
      <c r="I733" s="17"/>
      <c r="J733" s="18"/>
    </row>
    <row r="734" spans="1:10" ht="21">
      <c r="A734" s="15"/>
      <c r="B734" s="14"/>
      <c r="C734" s="15"/>
      <c r="D734" s="16"/>
      <c r="E734" s="17"/>
      <c r="F734" s="17"/>
      <c r="G734" s="17"/>
      <c r="H734" s="17"/>
      <c r="I734" s="17"/>
      <c r="J734" s="18"/>
    </row>
    <row r="735" spans="1:10" ht="21">
      <c r="A735" s="15"/>
      <c r="B735" s="14"/>
      <c r="C735" s="15"/>
      <c r="D735" s="16"/>
      <c r="E735" s="17"/>
      <c r="F735" s="17"/>
      <c r="G735" s="17"/>
      <c r="H735" s="17"/>
      <c r="I735" s="17"/>
      <c r="J735" s="18"/>
    </row>
    <row r="736" spans="1:10" ht="21">
      <c r="A736" s="15"/>
      <c r="B736" s="14"/>
      <c r="C736" s="15"/>
      <c r="D736" s="16"/>
      <c r="E736" s="17"/>
      <c r="F736" s="17"/>
      <c r="G736" s="17"/>
      <c r="H736" s="17"/>
      <c r="I736" s="17"/>
      <c r="J736" s="18"/>
    </row>
    <row r="737" spans="1:10" ht="21">
      <c r="A737" s="15"/>
      <c r="B737" s="14"/>
      <c r="C737" s="15"/>
      <c r="D737" s="16"/>
      <c r="E737" s="17"/>
      <c r="F737" s="17"/>
      <c r="G737" s="17"/>
      <c r="H737" s="17"/>
      <c r="I737" s="17"/>
      <c r="J737" s="18"/>
    </row>
    <row r="738" spans="1:10" ht="21">
      <c r="A738" s="15"/>
      <c r="B738" s="14"/>
      <c r="C738" s="15"/>
      <c r="D738" s="16"/>
      <c r="E738" s="17"/>
      <c r="F738" s="17"/>
      <c r="G738" s="17"/>
      <c r="H738" s="17"/>
      <c r="I738" s="17"/>
      <c r="J738" s="18"/>
    </row>
    <row r="739" spans="1:10" ht="21">
      <c r="A739" s="15"/>
      <c r="B739" s="14"/>
      <c r="C739" s="15"/>
      <c r="D739" s="16"/>
      <c r="E739" s="17"/>
      <c r="F739" s="17"/>
      <c r="G739" s="17"/>
      <c r="H739" s="17"/>
      <c r="I739" s="17"/>
      <c r="J739" s="18"/>
    </row>
    <row r="740" spans="1:10" ht="21">
      <c r="A740" s="15"/>
      <c r="B740" s="14"/>
      <c r="C740" s="15"/>
      <c r="D740" s="16"/>
      <c r="E740" s="17"/>
      <c r="F740" s="17"/>
      <c r="G740" s="17"/>
      <c r="H740" s="17"/>
      <c r="I740" s="17"/>
      <c r="J740" s="18"/>
    </row>
    <row r="741" spans="1:10" ht="21">
      <c r="A741" s="15"/>
      <c r="B741" s="14"/>
      <c r="C741" s="15"/>
      <c r="D741" s="16"/>
      <c r="E741" s="17"/>
      <c r="F741" s="17"/>
      <c r="G741" s="17"/>
      <c r="H741" s="17"/>
      <c r="I741" s="17"/>
      <c r="J741" s="18"/>
    </row>
    <row r="742" spans="1:10" ht="21">
      <c r="A742" s="15"/>
      <c r="B742" s="14"/>
      <c r="C742" s="15"/>
      <c r="D742" s="16"/>
      <c r="E742" s="17"/>
      <c r="F742" s="17"/>
      <c r="G742" s="17"/>
      <c r="H742" s="17"/>
      <c r="I742" s="17"/>
      <c r="J742" s="18"/>
    </row>
    <row r="743" spans="1:10" ht="21">
      <c r="A743" s="15"/>
      <c r="B743" s="14"/>
      <c r="C743" s="15"/>
      <c r="D743" s="16"/>
      <c r="E743" s="17"/>
      <c r="F743" s="17"/>
      <c r="G743" s="17"/>
      <c r="H743" s="17"/>
      <c r="I743" s="17"/>
      <c r="J743" s="18"/>
    </row>
    <row r="744" spans="1:10" ht="21">
      <c r="A744" s="15"/>
      <c r="B744" s="14"/>
      <c r="C744" s="15"/>
      <c r="D744" s="16"/>
      <c r="E744" s="17"/>
      <c r="F744" s="17"/>
      <c r="G744" s="17"/>
      <c r="H744" s="17"/>
      <c r="I744" s="17"/>
      <c r="J744" s="18"/>
    </row>
    <row r="745" spans="1:10" ht="21">
      <c r="A745" s="22"/>
      <c r="B745" s="21"/>
      <c r="C745" s="22"/>
      <c r="D745" s="23"/>
      <c r="E745" s="24"/>
      <c r="F745" s="24"/>
      <c r="G745" s="24"/>
      <c r="H745" s="24"/>
      <c r="I745" s="24"/>
      <c r="J745" s="21"/>
    </row>
    <row r="746" spans="1:10" ht="23.25">
      <c r="A746" s="513" t="s">
        <v>0</v>
      </c>
      <c r="B746" s="513"/>
      <c r="C746" s="513"/>
      <c r="D746" s="513"/>
      <c r="E746" s="513"/>
      <c r="F746" s="513"/>
      <c r="G746" s="513"/>
      <c r="H746" s="513"/>
      <c r="I746" s="513"/>
      <c r="J746" s="513"/>
    </row>
    <row r="747" spans="1:2" ht="21">
      <c r="A747" s="515" t="s">
        <v>1</v>
      </c>
      <c r="B747" s="515"/>
    </row>
    <row r="748" ht="21.75" thickBot="1">
      <c r="A748" s="2"/>
    </row>
    <row r="749" spans="1:10" ht="21">
      <c r="A749" s="516" t="s">
        <v>2</v>
      </c>
      <c r="B749" s="518" t="s">
        <v>3</v>
      </c>
      <c r="C749" s="520" t="s">
        <v>4</v>
      </c>
      <c r="D749" s="520"/>
      <c r="E749" s="521" t="s">
        <v>5</v>
      </c>
      <c r="F749" s="522"/>
      <c r="G749" s="521" t="s">
        <v>6</v>
      </c>
      <c r="H749" s="523"/>
      <c r="I749" s="3" t="s">
        <v>7</v>
      </c>
      <c r="J749" s="524" t="s">
        <v>8</v>
      </c>
    </row>
    <row r="750" spans="1:10" ht="21">
      <c r="A750" s="517"/>
      <c r="B750" s="519"/>
      <c r="C750" s="4" t="s">
        <v>9</v>
      </c>
      <c r="D750" s="4" t="s">
        <v>10</v>
      </c>
      <c r="E750" s="5" t="s">
        <v>11</v>
      </c>
      <c r="F750" s="5" t="s">
        <v>12</v>
      </c>
      <c r="G750" s="5" t="s">
        <v>11</v>
      </c>
      <c r="H750" s="6" t="s">
        <v>12</v>
      </c>
      <c r="I750" s="5" t="s">
        <v>13</v>
      </c>
      <c r="J750" s="525"/>
    </row>
    <row r="751" spans="1:10" ht="21">
      <c r="A751" s="9"/>
      <c r="B751" s="53"/>
      <c r="C751" s="9"/>
      <c r="D751" s="10"/>
      <c r="E751" s="11"/>
      <c r="F751" s="11"/>
      <c r="G751" s="11"/>
      <c r="H751" s="11"/>
      <c r="I751" s="11"/>
      <c r="J751" s="12"/>
    </row>
    <row r="752" spans="1:10" ht="21">
      <c r="A752" s="15"/>
      <c r="B752" s="14"/>
      <c r="C752" s="15"/>
      <c r="D752" s="16"/>
      <c r="E752" s="17"/>
      <c r="F752" s="17"/>
      <c r="G752" s="17"/>
      <c r="H752" s="17"/>
      <c r="I752" s="17"/>
      <c r="J752" s="18"/>
    </row>
    <row r="753" spans="1:10" ht="21">
      <c r="A753" s="15"/>
      <c r="B753" s="14"/>
      <c r="C753" s="15"/>
      <c r="D753" s="16"/>
      <c r="E753" s="17"/>
      <c r="F753" s="17"/>
      <c r="G753" s="17"/>
      <c r="H753" s="17"/>
      <c r="I753" s="17"/>
      <c r="J753" s="18"/>
    </row>
    <row r="754" spans="1:10" ht="21">
      <c r="A754" s="15"/>
      <c r="B754" s="14"/>
      <c r="C754" s="15"/>
      <c r="D754" s="16"/>
      <c r="E754" s="17"/>
      <c r="F754" s="17"/>
      <c r="G754" s="17"/>
      <c r="H754" s="17"/>
      <c r="I754" s="17"/>
      <c r="J754" s="18"/>
    </row>
    <row r="755" spans="1:10" ht="21">
      <c r="A755" s="15"/>
      <c r="B755" s="14"/>
      <c r="C755" s="15"/>
      <c r="D755" s="16"/>
      <c r="E755" s="17"/>
      <c r="F755" s="17"/>
      <c r="G755" s="17"/>
      <c r="H755" s="17"/>
      <c r="I755" s="17"/>
      <c r="J755" s="18"/>
    </row>
    <row r="756" spans="1:10" ht="21">
      <c r="A756" s="15"/>
      <c r="B756" s="14"/>
      <c r="C756" s="15"/>
      <c r="D756" s="16"/>
      <c r="E756" s="17"/>
      <c r="F756" s="17"/>
      <c r="G756" s="17"/>
      <c r="H756" s="17"/>
      <c r="I756" s="17"/>
      <c r="J756" s="18"/>
    </row>
    <row r="757" spans="1:10" ht="21">
      <c r="A757" s="15"/>
      <c r="B757" s="14"/>
      <c r="C757" s="15"/>
      <c r="D757" s="16"/>
      <c r="E757" s="17"/>
      <c r="F757" s="17"/>
      <c r="G757" s="17"/>
      <c r="H757" s="17"/>
      <c r="I757" s="17"/>
      <c r="J757" s="18"/>
    </row>
    <row r="758" spans="1:10" ht="21">
      <c r="A758" s="15"/>
      <c r="B758" s="14"/>
      <c r="C758" s="15"/>
      <c r="D758" s="16"/>
      <c r="E758" s="17"/>
      <c r="F758" s="17"/>
      <c r="G758" s="17"/>
      <c r="H758" s="17"/>
      <c r="I758" s="17"/>
      <c r="J758" s="18"/>
    </row>
    <row r="759" spans="1:10" ht="21">
      <c r="A759" s="15"/>
      <c r="B759" s="14"/>
      <c r="C759" s="15"/>
      <c r="D759" s="16"/>
      <c r="E759" s="17"/>
      <c r="F759" s="17"/>
      <c r="G759" s="17"/>
      <c r="H759" s="17"/>
      <c r="I759" s="17"/>
      <c r="J759" s="18"/>
    </row>
    <row r="760" spans="1:10" ht="21">
      <c r="A760" s="15"/>
      <c r="B760" s="14"/>
      <c r="C760" s="15"/>
      <c r="D760" s="16"/>
      <c r="E760" s="17"/>
      <c r="F760" s="17"/>
      <c r="G760" s="17"/>
      <c r="H760" s="17"/>
      <c r="I760" s="17"/>
      <c r="J760" s="18"/>
    </row>
    <row r="761" spans="1:10" ht="21">
      <c r="A761" s="15"/>
      <c r="B761" s="14"/>
      <c r="C761" s="15"/>
      <c r="D761" s="16"/>
      <c r="E761" s="17"/>
      <c r="F761" s="17"/>
      <c r="G761" s="17"/>
      <c r="H761" s="17"/>
      <c r="I761" s="17"/>
      <c r="J761" s="18"/>
    </row>
    <row r="762" spans="1:10" ht="21">
      <c r="A762" s="15"/>
      <c r="B762" s="14"/>
      <c r="C762" s="15"/>
      <c r="D762" s="16"/>
      <c r="E762" s="17"/>
      <c r="F762" s="17"/>
      <c r="G762" s="17"/>
      <c r="H762" s="17"/>
      <c r="I762" s="17"/>
      <c r="J762" s="18"/>
    </row>
    <row r="763" spans="1:10" ht="21">
      <c r="A763" s="15"/>
      <c r="B763" s="14"/>
      <c r="C763" s="15"/>
      <c r="D763" s="16"/>
      <c r="E763" s="17"/>
      <c r="F763" s="17"/>
      <c r="G763" s="17"/>
      <c r="H763" s="17"/>
      <c r="I763" s="17"/>
      <c r="J763" s="18"/>
    </row>
    <row r="764" spans="1:10" ht="21">
      <c r="A764" s="15"/>
      <c r="B764" s="14"/>
      <c r="C764" s="15"/>
      <c r="D764" s="16"/>
      <c r="E764" s="17"/>
      <c r="F764" s="17"/>
      <c r="G764" s="17"/>
      <c r="H764" s="17"/>
      <c r="I764" s="17"/>
      <c r="J764" s="18"/>
    </row>
    <row r="765" spans="1:10" ht="21">
      <c r="A765" s="15"/>
      <c r="B765" s="14"/>
      <c r="C765" s="15"/>
      <c r="D765" s="16"/>
      <c r="E765" s="17"/>
      <c r="F765" s="17"/>
      <c r="G765" s="17"/>
      <c r="H765" s="17"/>
      <c r="I765" s="17"/>
      <c r="J765" s="18"/>
    </row>
    <row r="766" spans="1:10" ht="21">
      <c r="A766" s="15"/>
      <c r="B766" s="14"/>
      <c r="C766" s="15"/>
      <c r="D766" s="16"/>
      <c r="E766" s="17"/>
      <c r="F766" s="17"/>
      <c r="G766" s="17"/>
      <c r="H766" s="17"/>
      <c r="I766" s="17"/>
      <c r="J766" s="18"/>
    </row>
    <row r="767" spans="1:10" ht="21">
      <c r="A767" s="15"/>
      <c r="B767" s="14"/>
      <c r="C767" s="15"/>
      <c r="D767" s="16"/>
      <c r="E767" s="17"/>
      <c r="F767" s="17"/>
      <c r="G767" s="17"/>
      <c r="H767" s="17"/>
      <c r="I767" s="17"/>
      <c r="J767" s="18"/>
    </row>
    <row r="768" spans="1:10" ht="21">
      <c r="A768" s="15"/>
      <c r="B768" s="14"/>
      <c r="C768" s="15"/>
      <c r="D768" s="16"/>
      <c r="E768" s="17"/>
      <c r="F768" s="17"/>
      <c r="G768" s="17"/>
      <c r="H768" s="17"/>
      <c r="I768" s="17"/>
      <c r="J768" s="18"/>
    </row>
    <row r="769" spans="1:10" ht="21">
      <c r="A769" s="15"/>
      <c r="B769" s="14"/>
      <c r="C769" s="15"/>
      <c r="D769" s="16"/>
      <c r="E769" s="17"/>
      <c r="F769" s="17"/>
      <c r="G769" s="17"/>
      <c r="H769" s="17"/>
      <c r="I769" s="17"/>
      <c r="J769" s="18"/>
    </row>
    <row r="770" spans="1:10" ht="21">
      <c r="A770" s="15"/>
      <c r="B770" s="14"/>
      <c r="C770" s="15"/>
      <c r="D770" s="16"/>
      <c r="E770" s="17"/>
      <c r="F770" s="17"/>
      <c r="G770" s="17"/>
      <c r="H770" s="17"/>
      <c r="I770" s="17"/>
      <c r="J770" s="18"/>
    </row>
    <row r="771" spans="1:10" ht="21">
      <c r="A771" s="22"/>
      <c r="B771" s="21"/>
      <c r="C771" s="22"/>
      <c r="D771" s="23"/>
      <c r="E771" s="24"/>
      <c r="F771" s="24"/>
      <c r="G771" s="24"/>
      <c r="H771" s="24"/>
      <c r="I771" s="24"/>
      <c r="J771" s="21"/>
    </row>
    <row r="772" spans="1:10" ht="23.25">
      <c r="A772" s="513" t="s">
        <v>0</v>
      </c>
      <c r="B772" s="513"/>
      <c r="C772" s="513"/>
      <c r="D772" s="513"/>
      <c r="E772" s="513"/>
      <c r="F772" s="513"/>
      <c r="G772" s="513"/>
      <c r="H772" s="513"/>
      <c r="I772" s="513"/>
      <c r="J772" s="513"/>
    </row>
    <row r="773" spans="1:2" ht="21">
      <c r="A773" s="515" t="s">
        <v>1</v>
      </c>
      <c r="B773" s="515"/>
    </row>
    <row r="774" ht="21.75" thickBot="1">
      <c r="A774" s="2"/>
    </row>
    <row r="775" spans="1:10" ht="21">
      <c r="A775" s="516" t="s">
        <v>2</v>
      </c>
      <c r="B775" s="518" t="s">
        <v>3</v>
      </c>
      <c r="C775" s="520" t="s">
        <v>4</v>
      </c>
      <c r="D775" s="520"/>
      <c r="E775" s="521" t="s">
        <v>5</v>
      </c>
      <c r="F775" s="522"/>
      <c r="G775" s="521" t="s">
        <v>6</v>
      </c>
      <c r="H775" s="523"/>
      <c r="I775" s="3" t="s">
        <v>7</v>
      </c>
      <c r="J775" s="524" t="s">
        <v>8</v>
      </c>
    </row>
    <row r="776" spans="1:10" ht="21">
      <c r="A776" s="517"/>
      <c r="B776" s="519"/>
      <c r="C776" s="4" t="s">
        <v>9</v>
      </c>
      <c r="D776" s="4" t="s">
        <v>10</v>
      </c>
      <c r="E776" s="5" t="s">
        <v>11</v>
      </c>
      <c r="F776" s="5" t="s">
        <v>12</v>
      </c>
      <c r="G776" s="5" t="s">
        <v>11</v>
      </c>
      <c r="H776" s="6" t="s">
        <v>12</v>
      </c>
      <c r="I776" s="5" t="s">
        <v>13</v>
      </c>
      <c r="J776" s="525"/>
    </row>
    <row r="777" spans="1:10" ht="21">
      <c r="A777" s="9"/>
      <c r="B777" s="53"/>
      <c r="C777" s="9"/>
      <c r="D777" s="10"/>
      <c r="E777" s="11"/>
      <c r="F777" s="11"/>
      <c r="G777" s="11"/>
      <c r="H777" s="11"/>
      <c r="I777" s="11"/>
      <c r="J777" s="12"/>
    </row>
    <row r="778" spans="1:10" ht="21">
      <c r="A778" s="15"/>
      <c r="B778" s="14"/>
      <c r="C778" s="15"/>
      <c r="D778" s="16"/>
      <c r="E778" s="17"/>
      <c r="F778" s="17"/>
      <c r="G778" s="17"/>
      <c r="H778" s="17"/>
      <c r="I778" s="17"/>
      <c r="J778" s="18"/>
    </row>
    <row r="779" spans="1:10" ht="21">
      <c r="A779" s="15"/>
      <c r="B779" s="14"/>
      <c r="C779" s="15"/>
      <c r="D779" s="16"/>
      <c r="E779" s="17"/>
      <c r="F779" s="17"/>
      <c r="G779" s="17"/>
      <c r="H779" s="17"/>
      <c r="I779" s="17"/>
      <c r="J779" s="18"/>
    </row>
    <row r="780" spans="1:10" ht="21">
      <c r="A780" s="15"/>
      <c r="B780" s="14"/>
      <c r="C780" s="15"/>
      <c r="D780" s="16"/>
      <c r="E780" s="17"/>
      <c r="F780" s="17"/>
      <c r="G780" s="17"/>
      <c r="H780" s="17"/>
      <c r="I780" s="17"/>
      <c r="J780" s="18"/>
    </row>
    <row r="781" spans="1:10" ht="21">
      <c r="A781" s="15"/>
      <c r="B781" s="14"/>
      <c r="C781" s="15"/>
      <c r="D781" s="16"/>
      <c r="E781" s="17"/>
      <c r="F781" s="17"/>
      <c r="G781" s="17"/>
      <c r="H781" s="17"/>
      <c r="I781" s="17"/>
      <c r="J781" s="18"/>
    </row>
    <row r="782" spans="1:10" ht="21">
      <c r="A782" s="15"/>
      <c r="B782" s="14"/>
      <c r="C782" s="15"/>
      <c r="D782" s="16"/>
      <c r="E782" s="17"/>
      <c r="F782" s="17"/>
      <c r="G782" s="17"/>
      <c r="H782" s="17"/>
      <c r="I782" s="17"/>
      <c r="J782" s="18"/>
    </row>
    <row r="783" spans="1:10" ht="21">
      <c r="A783" s="15"/>
      <c r="B783" s="14"/>
      <c r="C783" s="15"/>
      <c r="D783" s="16"/>
      <c r="E783" s="17"/>
      <c r="F783" s="17"/>
      <c r="G783" s="17"/>
      <c r="H783" s="17"/>
      <c r="I783" s="17"/>
      <c r="J783" s="18"/>
    </row>
    <row r="784" spans="1:10" ht="21">
      <c r="A784" s="15"/>
      <c r="B784" s="14"/>
      <c r="C784" s="15"/>
      <c r="D784" s="16"/>
      <c r="E784" s="17"/>
      <c r="F784" s="17"/>
      <c r="G784" s="17"/>
      <c r="H784" s="17"/>
      <c r="I784" s="17"/>
      <c r="J784" s="18"/>
    </row>
    <row r="785" spans="1:10" ht="21">
      <c r="A785" s="15"/>
      <c r="B785" s="14"/>
      <c r="C785" s="15"/>
      <c r="D785" s="16"/>
      <c r="E785" s="17"/>
      <c r="F785" s="17"/>
      <c r="G785" s="17"/>
      <c r="H785" s="17"/>
      <c r="I785" s="17"/>
      <c r="J785" s="18"/>
    </row>
    <row r="786" spans="1:10" ht="21">
      <c r="A786" s="15"/>
      <c r="B786" s="14"/>
      <c r="C786" s="15"/>
      <c r="D786" s="16"/>
      <c r="E786" s="17"/>
      <c r="F786" s="17"/>
      <c r="G786" s="17"/>
      <c r="H786" s="17"/>
      <c r="I786" s="17"/>
      <c r="J786" s="18"/>
    </row>
    <row r="787" spans="1:10" ht="21">
      <c r="A787" s="15"/>
      <c r="B787" s="14"/>
      <c r="C787" s="15"/>
      <c r="D787" s="16"/>
      <c r="E787" s="17"/>
      <c r="F787" s="17"/>
      <c r="G787" s="17"/>
      <c r="H787" s="17"/>
      <c r="I787" s="17"/>
      <c r="J787" s="18"/>
    </row>
    <row r="788" spans="1:10" ht="21">
      <c r="A788" s="15"/>
      <c r="B788" s="14"/>
      <c r="C788" s="15"/>
      <c r="D788" s="16"/>
      <c r="E788" s="17"/>
      <c r="F788" s="17"/>
      <c r="G788" s="17"/>
      <c r="H788" s="17"/>
      <c r="I788" s="17"/>
      <c r="J788" s="18"/>
    </row>
    <row r="789" spans="1:10" ht="21">
      <c r="A789" s="15"/>
      <c r="B789" s="14"/>
      <c r="C789" s="15"/>
      <c r="D789" s="16"/>
      <c r="E789" s="17"/>
      <c r="F789" s="17"/>
      <c r="G789" s="17"/>
      <c r="H789" s="17"/>
      <c r="I789" s="17"/>
      <c r="J789" s="18"/>
    </row>
    <row r="790" spans="1:10" ht="21">
      <c r="A790" s="15"/>
      <c r="B790" s="14"/>
      <c r="C790" s="15"/>
      <c r="D790" s="16"/>
      <c r="E790" s="17"/>
      <c r="F790" s="17"/>
      <c r="G790" s="17"/>
      <c r="H790" s="17"/>
      <c r="I790" s="17"/>
      <c r="J790" s="18"/>
    </row>
    <row r="791" spans="1:10" ht="21">
      <c r="A791" s="15"/>
      <c r="B791" s="14"/>
      <c r="C791" s="15"/>
      <c r="D791" s="16"/>
      <c r="E791" s="17"/>
      <c r="F791" s="17"/>
      <c r="G791" s="17"/>
      <c r="H791" s="17"/>
      <c r="I791" s="17"/>
      <c r="J791" s="18"/>
    </row>
    <row r="792" spans="1:10" ht="21">
      <c r="A792" s="15"/>
      <c r="B792" s="14"/>
      <c r="C792" s="15"/>
      <c r="D792" s="16"/>
      <c r="E792" s="17"/>
      <c r="F792" s="17"/>
      <c r="G792" s="17"/>
      <c r="H792" s="17"/>
      <c r="I792" s="17"/>
      <c r="J792" s="18"/>
    </row>
    <row r="793" spans="1:10" ht="21">
      <c r="A793" s="15"/>
      <c r="B793" s="14"/>
      <c r="C793" s="15"/>
      <c r="D793" s="16"/>
      <c r="E793" s="17"/>
      <c r="F793" s="17"/>
      <c r="G793" s="17"/>
      <c r="H793" s="17"/>
      <c r="I793" s="17"/>
      <c r="J793" s="18"/>
    </row>
    <row r="794" spans="1:10" ht="21">
      <c r="A794" s="15"/>
      <c r="B794" s="14"/>
      <c r="C794" s="15"/>
      <c r="D794" s="16"/>
      <c r="E794" s="17"/>
      <c r="F794" s="17"/>
      <c r="G794" s="17"/>
      <c r="H794" s="17"/>
      <c r="I794" s="17"/>
      <c r="J794" s="18"/>
    </row>
    <row r="795" spans="1:10" ht="21">
      <c r="A795" s="15"/>
      <c r="B795" s="14"/>
      <c r="C795" s="15"/>
      <c r="D795" s="16"/>
      <c r="E795" s="17"/>
      <c r="F795" s="17"/>
      <c r="G795" s="17"/>
      <c r="H795" s="17"/>
      <c r="I795" s="17"/>
      <c r="J795" s="18"/>
    </row>
    <row r="796" spans="1:10" ht="21">
      <c r="A796" s="15"/>
      <c r="B796" s="14"/>
      <c r="C796" s="15"/>
      <c r="D796" s="16"/>
      <c r="E796" s="17"/>
      <c r="F796" s="17"/>
      <c r="G796" s="17"/>
      <c r="H796" s="17"/>
      <c r="I796" s="17"/>
      <c r="J796" s="18"/>
    </row>
    <row r="797" spans="1:10" ht="21">
      <c r="A797" s="22"/>
      <c r="B797" s="21"/>
      <c r="C797" s="22"/>
      <c r="D797" s="23"/>
      <c r="E797" s="24"/>
      <c r="F797" s="24"/>
      <c r="G797" s="24"/>
      <c r="H797" s="24"/>
      <c r="I797" s="24"/>
      <c r="J797" s="21"/>
    </row>
    <row r="798" spans="1:10" ht="23.25">
      <c r="A798" s="513" t="s">
        <v>0</v>
      </c>
      <c r="B798" s="513"/>
      <c r="C798" s="513"/>
      <c r="D798" s="513"/>
      <c r="E798" s="513"/>
      <c r="F798" s="513"/>
      <c r="G798" s="513"/>
      <c r="H798" s="513"/>
      <c r="I798" s="513"/>
      <c r="J798" s="513"/>
    </row>
    <row r="799" spans="1:2" ht="21">
      <c r="A799" s="515" t="s">
        <v>1</v>
      </c>
      <c r="B799" s="515"/>
    </row>
    <row r="800" ht="21.75" thickBot="1">
      <c r="A800" s="2"/>
    </row>
    <row r="801" spans="1:10" ht="21">
      <c r="A801" s="516" t="s">
        <v>2</v>
      </c>
      <c r="B801" s="518" t="s">
        <v>3</v>
      </c>
      <c r="C801" s="520" t="s">
        <v>4</v>
      </c>
      <c r="D801" s="520"/>
      <c r="E801" s="521" t="s">
        <v>5</v>
      </c>
      <c r="F801" s="522"/>
      <c r="G801" s="521" t="s">
        <v>6</v>
      </c>
      <c r="H801" s="523"/>
      <c r="I801" s="3" t="s">
        <v>7</v>
      </c>
      <c r="J801" s="524" t="s">
        <v>8</v>
      </c>
    </row>
    <row r="802" spans="1:10" ht="21">
      <c r="A802" s="517"/>
      <c r="B802" s="519"/>
      <c r="C802" s="4" t="s">
        <v>9</v>
      </c>
      <c r="D802" s="4" t="s">
        <v>10</v>
      </c>
      <c r="E802" s="5" t="s">
        <v>11</v>
      </c>
      <c r="F802" s="5" t="s">
        <v>12</v>
      </c>
      <c r="G802" s="5" t="s">
        <v>11</v>
      </c>
      <c r="H802" s="6" t="s">
        <v>12</v>
      </c>
      <c r="I802" s="5" t="s">
        <v>13</v>
      </c>
      <c r="J802" s="525"/>
    </row>
    <row r="803" spans="1:10" ht="21">
      <c r="A803" s="9"/>
      <c r="B803" s="53"/>
      <c r="C803" s="9"/>
      <c r="D803" s="10"/>
      <c r="E803" s="11"/>
      <c r="F803" s="11"/>
      <c r="G803" s="11"/>
      <c r="H803" s="11"/>
      <c r="I803" s="11"/>
      <c r="J803" s="12"/>
    </row>
    <row r="804" spans="1:10" ht="21">
      <c r="A804" s="15"/>
      <c r="B804" s="14"/>
      <c r="C804" s="15"/>
      <c r="D804" s="16"/>
      <c r="E804" s="17"/>
      <c r="F804" s="17"/>
      <c r="G804" s="17"/>
      <c r="H804" s="17"/>
      <c r="I804" s="17"/>
      <c r="J804" s="18"/>
    </row>
    <row r="805" spans="1:10" ht="21">
      <c r="A805" s="15"/>
      <c r="B805" s="14"/>
      <c r="C805" s="15"/>
      <c r="D805" s="16"/>
      <c r="E805" s="17"/>
      <c r="F805" s="17"/>
      <c r="G805" s="17"/>
      <c r="H805" s="17"/>
      <c r="I805" s="17"/>
      <c r="J805" s="18"/>
    </row>
    <row r="806" spans="1:10" ht="21">
      <c r="A806" s="15"/>
      <c r="B806" s="14"/>
      <c r="C806" s="15"/>
      <c r="D806" s="16"/>
      <c r="E806" s="17"/>
      <c r="F806" s="17"/>
      <c r="G806" s="17"/>
      <c r="H806" s="17"/>
      <c r="I806" s="17"/>
      <c r="J806" s="18"/>
    </row>
    <row r="807" spans="1:10" ht="21">
      <c r="A807" s="15"/>
      <c r="B807" s="14"/>
      <c r="C807" s="15"/>
      <c r="D807" s="16"/>
      <c r="E807" s="17"/>
      <c r="F807" s="17"/>
      <c r="G807" s="17"/>
      <c r="H807" s="17"/>
      <c r="I807" s="17"/>
      <c r="J807" s="18"/>
    </row>
    <row r="808" spans="1:10" ht="21">
      <c r="A808" s="15"/>
      <c r="B808" s="14"/>
      <c r="C808" s="15"/>
      <c r="D808" s="16"/>
      <c r="E808" s="17"/>
      <c r="F808" s="17"/>
      <c r="G808" s="17"/>
      <c r="H808" s="17"/>
      <c r="I808" s="17"/>
      <c r="J808" s="18"/>
    </row>
    <row r="809" spans="1:10" ht="21">
      <c r="A809" s="15"/>
      <c r="B809" s="14"/>
      <c r="C809" s="15"/>
      <c r="D809" s="16"/>
      <c r="E809" s="17"/>
      <c r="F809" s="17"/>
      <c r="G809" s="17"/>
      <c r="H809" s="17"/>
      <c r="I809" s="17"/>
      <c r="J809" s="18"/>
    </row>
    <row r="810" spans="1:10" ht="21">
      <c r="A810" s="15"/>
      <c r="B810" s="14"/>
      <c r="C810" s="15"/>
      <c r="D810" s="16"/>
      <c r="E810" s="17"/>
      <c r="F810" s="17"/>
      <c r="G810" s="17"/>
      <c r="H810" s="17"/>
      <c r="I810" s="17"/>
      <c r="J810" s="18"/>
    </row>
    <row r="811" spans="1:10" ht="21">
      <c r="A811" s="15"/>
      <c r="B811" s="14"/>
      <c r="C811" s="15"/>
      <c r="D811" s="16"/>
      <c r="E811" s="17"/>
      <c r="F811" s="17"/>
      <c r="G811" s="17"/>
      <c r="H811" s="17"/>
      <c r="I811" s="17"/>
      <c r="J811" s="18"/>
    </row>
    <row r="812" spans="1:10" ht="21">
      <c r="A812" s="15"/>
      <c r="B812" s="14"/>
      <c r="C812" s="15"/>
      <c r="D812" s="16"/>
      <c r="E812" s="17"/>
      <c r="F812" s="17"/>
      <c r="G812" s="17"/>
      <c r="H812" s="17"/>
      <c r="I812" s="17"/>
      <c r="J812" s="18"/>
    </row>
    <row r="813" spans="1:10" ht="21">
      <c r="A813" s="15"/>
      <c r="B813" s="14"/>
      <c r="C813" s="15"/>
      <c r="D813" s="16"/>
      <c r="E813" s="17"/>
      <c r="F813" s="17"/>
      <c r="G813" s="17"/>
      <c r="H813" s="17"/>
      <c r="I813" s="17"/>
      <c r="J813" s="18"/>
    </row>
    <row r="814" spans="1:10" ht="21">
      <c r="A814" s="15"/>
      <c r="B814" s="14"/>
      <c r="C814" s="15"/>
      <c r="D814" s="16"/>
      <c r="E814" s="17"/>
      <c r="F814" s="17"/>
      <c r="G814" s="17"/>
      <c r="H814" s="17"/>
      <c r="I814" s="17"/>
      <c r="J814" s="18"/>
    </row>
    <row r="815" spans="1:10" ht="21">
      <c r="A815" s="15"/>
      <c r="B815" s="14"/>
      <c r="C815" s="15"/>
      <c r="D815" s="16"/>
      <c r="E815" s="17"/>
      <c r="F815" s="17"/>
      <c r="G815" s="17"/>
      <c r="H815" s="17"/>
      <c r="I815" s="17"/>
      <c r="J815" s="18"/>
    </row>
    <row r="816" spans="1:10" ht="21">
      <c r="A816" s="15"/>
      <c r="B816" s="14"/>
      <c r="C816" s="15"/>
      <c r="D816" s="16"/>
      <c r="E816" s="17"/>
      <c r="F816" s="17"/>
      <c r="G816" s="17"/>
      <c r="H816" s="17"/>
      <c r="I816" s="17"/>
      <c r="J816" s="18"/>
    </row>
    <row r="817" spans="1:10" ht="21">
      <c r="A817" s="15"/>
      <c r="B817" s="14"/>
      <c r="C817" s="15"/>
      <c r="D817" s="16"/>
      <c r="E817" s="17"/>
      <c r="F817" s="17"/>
      <c r="G817" s="17"/>
      <c r="H817" s="17"/>
      <c r="I817" s="17"/>
      <c r="J817" s="18"/>
    </row>
    <row r="818" spans="1:10" ht="21">
      <c r="A818" s="15"/>
      <c r="B818" s="14"/>
      <c r="C818" s="15"/>
      <c r="D818" s="16"/>
      <c r="E818" s="17"/>
      <c r="F818" s="17"/>
      <c r="G818" s="17"/>
      <c r="H818" s="17"/>
      <c r="I818" s="17"/>
      <c r="J818" s="18"/>
    </row>
    <row r="819" spans="1:10" ht="21">
      <c r="A819" s="15"/>
      <c r="B819" s="14"/>
      <c r="C819" s="15"/>
      <c r="D819" s="16"/>
      <c r="E819" s="17"/>
      <c r="F819" s="17"/>
      <c r="G819" s="17"/>
      <c r="H819" s="17"/>
      <c r="I819" s="17"/>
      <c r="J819" s="18"/>
    </row>
    <row r="820" spans="1:10" ht="21">
      <c r="A820" s="15"/>
      <c r="B820" s="14"/>
      <c r="C820" s="15"/>
      <c r="D820" s="16"/>
      <c r="E820" s="17"/>
      <c r="F820" s="17"/>
      <c r="G820" s="17"/>
      <c r="H820" s="17"/>
      <c r="I820" s="17"/>
      <c r="J820" s="18"/>
    </row>
    <row r="821" spans="1:10" ht="21">
      <c r="A821" s="15"/>
      <c r="B821" s="14"/>
      <c r="C821" s="15"/>
      <c r="D821" s="16"/>
      <c r="E821" s="17"/>
      <c r="F821" s="17"/>
      <c r="G821" s="17"/>
      <c r="H821" s="17"/>
      <c r="I821" s="17"/>
      <c r="J821" s="18"/>
    </row>
    <row r="822" spans="1:10" ht="21">
      <c r="A822" s="15"/>
      <c r="B822" s="14"/>
      <c r="C822" s="15"/>
      <c r="D822" s="16"/>
      <c r="E822" s="17"/>
      <c r="F822" s="17"/>
      <c r="G822" s="17"/>
      <c r="H822" s="17"/>
      <c r="I822" s="17"/>
      <c r="J822" s="18"/>
    </row>
    <row r="823" spans="1:10" ht="21">
      <c r="A823" s="22"/>
      <c r="B823" s="21"/>
      <c r="C823" s="22"/>
      <c r="D823" s="23"/>
      <c r="E823" s="24"/>
      <c r="F823" s="24"/>
      <c r="G823" s="24"/>
      <c r="H823" s="24"/>
      <c r="I823" s="24"/>
      <c r="J823" s="21"/>
    </row>
    <row r="824" spans="1:10" ht="23.25">
      <c r="A824" s="513" t="s">
        <v>0</v>
      </c>
      <c r="B824" s="513"/>
      <c r="C824" s="513"/>
      <c r="D824" s="513"/>
      <c r="E824" s="513"/>
      <c r="F824" s="513"/>
      <c r="G824" s="513"/>
      <c r="H824" s="513"/>
      <c r="I824" s="513"/>
      <c r="J824" s="513"/>
    </row>
    <row r="825" spans="1:2" ht="21">
      <c r="A825" s="515" t="s">
        <v>1</v>
      </c>
      <c r="B825" s="515"/>
    </row>
    <row r="826" ht="21.75" thickBot="1">
      <c r="A826" s="2"/>
    </row>
    <row r="827" spans="1:10" ht="21">
      <c r="A827" s="516" t="s">
        <v>2</v>
      </c>
      <c r="B827" s="518" t="s">
        <v>3</v>
      </c>
      <c r="C827" s="520" t="s">
        <v>4</v>
      </c>
      <c r="D827" s="520"/>
      <c r="E827" s="521" t="s">
        <v>5</v>
      </c>
      <c r="F827" s="522"/>
      <c r="G827" s="521" t="s">
        <v>6</v>
      </c>
      <c r="H827" s="523"/>
      <c r="I827" s="3" t="s">
        <v>7</v>
      </c>
      <c r="J827" s="524" t="s">
        <v>8</v>
      </c>
    </row>
    <row r="828" spans="1:10" ht="21">
      <c r="A828" s="517"/>
      <c r="B828" s="519"/>
      <c r="C828" s="4" t="s">
        <v>9</v>
      </c>
      <c r="D828" s="4" t="s">
        <v>10</v>
      </c>
      <c r="E828" s="5" t="s">
        <v>11</v>
      </c>
      <c r="F828" s="5" t="s">
        <v>12</v>
      </c>
      <c r="G828" s="5" t="s">
        <v>11</v>
      </c>
      <c r="H828" s="6" t="s">
        <v>12</v>
      </c>
      <c r="I828" s="5" t="s">
        <v>13</v>
      </c>
      <c r="J828" s="525"/>
    </row>
    <row r="829" spans="1:10" ht="21">
      <c r="A829" s="9"/>
      <c r="B829" s="53"/>
      <c r="C829" s="9"/>
      <c r="D829" s="10"/>
      <c r="E829" s="11"/>
      <c r="F829" s="11"/>
      <c r="G829" s="11"/>
      <c r="H829" s="11"/>
      <c r="I829" s="11"/>
      <c r="J829" s="12"/>
    </row>
    <row r="830" spans="1:10" ht="21">
      <c r="A830" s="15"/>
      <c r="B830" s="14"/>
      <c r="C830" s="15"/>
      <c r="D830" s="16"/>
      <c r="E830" s="17"/>
      <c r="F830" s="17"/>
      <c r="G830" s="17"/>
      <c r="H830" s="17"/>
      <c r="I830" s="17"/>
      <c r="J830" s="18"/>
    </row>
    <row r="831" spans="1:10" ht="21">
      <c r="A831" s="15"/>
      <c r="B831" s="14"/>
      <c r="C831" s="15"/>
      <c r="D831" s="16"/>
      <c r="E831" s="17"/>
      <c r="F831" s="17"/>
      <c r="G831" s="17"/>
      <c r="H831" s="17"/>
      <c r="I831" s="17"/>
      <c r="J831" s="18"/>
    </row>
    <row r="832" spans="1:10" ht="21">
      <c r="A832" s="15"/>
      <c r="B832" s="14"/>
      <c r="C832" s="15"/>
      <c r="D832" s="16"/>
      <c r="E832" s="17"/>
      <c r="F832" s="17"/>
      <c r="G832" s="17"/>
      <c r="H832" s="17"/>
      <c r="I832" s="17"/>
      <c r="J832" s="18"/>
    </row>
    <row r="833" spans="1:10" ht="21">
      <c r="A833" s="15"/>
      <c r="B833" s="14"/>
      <c r="C833" s="15"/>
      <c r="D833" s="16"/>
      <c r="E833" s="17"/>
      <c r="F833" s="17"/>
      <c r="G833" s="17"/>
      <c r="H833" s="17"/>
      <c r="I833" s="17"/>
      <c r="J833" s="18"/>
    </row>
    <row r="834" spans="1:10" ht="21">
      <c r="A834" s="15"/>
      <c r="B834" s="14"/>
      <c r="C834" s="15"/>
      <c r="D834" s="16"/>
      <c r="E834" s="17"/>
      <c r="F834" s="17"/>
      <c r="G834" s="17"/>
      <c r="H834" s="17"/>
      <c r="I834" s="17"/>
      <c r="J834" s="18"/>
    </row>
    <row r="835" spans="1:10" ht="21">
      <c r="A835" s="15"/>
      <c r="B835" s="14"/>
      <c r="C835" s="15"/>
      <c r="D835" s="16"/>
      <c r="E835" s="17"/>
      <c r="F835" s="17"/>
      <c r="G835" s="17"/>
      <c r="H835" s="17"/>
      <c r="I835" s="17"/>
      <c r="J835" s="18"/>
    </row>
    <row r="836" spans="1:10" ht="21">
      <c r="A836" s="15"/>
      <c r="B836" s="14"/>
      <c r="C836" s="15"/>
      <c r="D836" s="16"/>
      <c r="E836" s="17"/>
      <c r="F836" s="17"/>
      <c r="G836" s="17"/>
      <c r="H836" s="17"/>
      <c r="I836" s="17"/>
      <c r="J836" s="18"/>
    </row>
    <row r="837" spans="1:10" ht="21">
      <c r="A837" s="15"/>
      <c r="B837" s="14"/>
      <c r="C837" s="15"/>
      <c r="D837" s="16"/>
      <c r="E837" s="17"/>
      <c r="F837" s="17"/>
      <c r="G837" s="17"/>
      <c r="H837" s="17"/>
      <c r="I837" s="17"/>
      <c r="J837" s="18"/>
    </row>
    <row r="838" spans="1:10" ht="21">
      <c r="A838" s="15"/>
      <c r="B838" s="14"/>
      <c r="C838" s="15"/>
      <c r="D838" s="16"/>
      <c r="E838" s="17"/>
      <c r="F838" s="17"/>
      <c r="G838" s="17"/>
      <c r="H838" s="17"/>
      <c r="I838" s="17"/>
      <c r="J838" s="18"/>
    </row>
    <row r="839" spans="1:10" ht="21">
      <c r="A839" s="15"/>
      <c r="B839" s="14"/>
      <c r="C839" s="15"/>
      <c r="D839" s="16"/>
      <c r="E839" s="17"/>
      <c r="F839" s="17"/>
      <c r="G839" s="17"/>
      <c r="H839" s="17"/>
      <c r="I839" s="17"/>
      <c r="J839" s="18"/>
    </row>
    <row r="840" spans="1:10" ht="21">
      <c r="A840" s="15"/>
      <c r="B840" s="14"/>
      <c r="C840" s="15"/>
      <c r="D840" s="16"/>
      <c r="E840" s="17"/>
      <c r="F840" s="17"/>
      <c r="G840" s="17"/>
      <c r="H840" s="17"/>
      <c r="I840" s="17"/>
      <c r="J840" s="18"/>
    </row>
    <row r="841" spans="1:10" ht="21">
      <c r="A841" s="15"/>
      <c r="B841" s="14"/>
      <c r="C841" s="15"/>
      <c r="D841" s="16"/>
      <c r="E841" s="17"/>
      <c r="F841" s="17"/>
      <c r="G841" s="17"/>
      <c r="H841" s="17"/>
      <c r="I841" s="17"/>
      <c r="J841" s="18"/>
    </row>
    <row r="842" spans="1:10" ht="21">
      <c r="A842" s="15"/>
      <c r="B842" s="14"/>
      <c r="C842" s="15"/>
      <c r="D842" s="16"/>
      <c r="E842" s="17"/>
      <c r="F842" s="17"/>
      <c r="G842" s="17"/>
      <c r="H842" s="17"/>
      <c r="I842" s="17"/>
      <c r="J842" s="18"/>
    </row>
    <row r="843" spans="1:10" ht="21">
      <c r="A843" s="15"/>
      <c r="B843" s="14"/>
      <c r="C843" s="15"/>
      <c r="D843" s="16"/>
      <c r="E843" s="17"/>
      <c r="F843" s="17"/>
      <c r="G843" s="17"/>
      <c r="H843" s="17"/>
      <c r="I843" s="17"/>
      <c r="J843" s="18"/>
    </row>
    <row r="844" spans="1:10" ht="21">
      <c r="A844" s="15"/>
      <c r="B844" s="14"/>
      <c r="C844" s="15"/>
      <c r="D844" s="16"/>
      <c r="E844" s="17"/>
      <c r="F844" s="17"/>
      <c r="G844" s="17"/>
      <c r="H844" s="17"/>
      <c r="I844" s="17"/>
      <c r="J844" s="18"/>
    </row>
    <row r="845" spans="1:10" ht="21">
      <c r="A845" s="15"/>
      <c r="B845" s="14"/>
      <c r="C845" s="15"/>
      <c r="D845" s="16"/>
      <c r="E845" s="17"/>
      <c r="F845" s="17"/>
      <c r="G845" s="17"/>
      <c r="H845" s="17"/>
      <c r="I845" s="17"/>
      <c r="J845" s="18"/>
    </row>
    <row r="846" spans="1:10" ht="21">
      <c r="A846" s="15"/>
      <c r="B846" s="14"/>
      <c r="C846" s="15"/>
      <c r="D846" s="16"/>
      <c r="E846" s="17"/>
      <c r="F846" s="17"/>
      <c r="G846" s="17"/>
      <c r="H846" s="17"/>
      <c r="I846" s="17"/>
      <c r="J846" s="18"/>
    </row>
    <row r="847" spans="1:10" ht="21">
      <c r="A847" s="15"/>
      <c r="B847" s="14"/>
      <c r="C847" s="15"/>
      <c r="D847" s="16"/>
      <c r="E847" s="17"/>
      <c r="F847" s="17"/>
      <c r="G847" s="17"/>
      <c r="H847" s="17"/>
      <c r="I847" s="17"/>
      <c r="J847" s="18"/>
    </row>
    <row r="848" spans="1:10" ht="21">
      <c r="A848" s="15"/>
      <c r="B848" s="14"/>
      <c r="C848" s="15"/>
      <c r="D848" s="16"/>
      <c r="E848" s="17"/>
      <c r="F848" s="17"/>
      <c r="G848" s="17"/>
      <c r="H848" s="17"/>
      <c r="I848" s="17"/>
      <c r="J848" s="18"/>
    </row>
    <row r="849" spans="1:10" ht="21">
      <c r="A849" s="22"/>
      <c r="B849" s="21"/>
      <c r="C849" s="22"/>
      <c r="D849" s="23"/>
      <c r="E849" s="24"/>
      <c r="F849" s="24"/>
      <c r="G849" s="24"/>
      <c r="H849" s="24"/>
      <c r="I849" s="24"/>
      <c r="J849" s="21"/>
    </row>
    <row r="850" spans="1:10" ht="23.25">
      <c r="A850" s="513" t="s">
        <v>0</v>
      </c>
      <c r="B850" s="513"/>
      <c r="C850" s="513"/>
      <c r="D850" s="513"/>
      <c r="E850" s="513"/>
      <c r="F850" s="513"/>
      <c r="G850" s="513"/>
      <c r="H850" s="513"/>
      <c r="I850" s="513"/>
      <c r="J850" s="513"/>
    </row>
    <row r="851" spans="1:2" ht="21">
      <c r="A851" s="515" t="s">
        <v>1</v>
      </c>
      <c r="B851" s="515"/>
    </row>
    <row r="852" ht="21.75" thickBot="1">
      <c r="A852" s="2"/>
    </row>
    <row r="853" spans="1:10" ht="21">
      <c r="A853" s="516" t="s">
        <v>2</v>
      </c>
      <c r="B853" s="518" t="s">
        <v>3</v>
      </c>
      <c r="C853" s="520" t="s">
        <v>4</v>
      </c>
      <c r="D853" s="520"/>
      <c r="E853" s="521" t="s">
        <v>5</v>
      </c>
      <c r="F853" s="522"/>
      <c r="G853" s="521" t="s">
        <v>6</v>
      </c>
      <c r="H853" s="523"/>
      <c r="I853" s="3" t="s">
        <v>7</v>
      </c>
      <c r="J853" s="524" t="s">
        <v>8</v>
      </c>
    </row>
    <row r="854" spans="1:10" ht="21">
      <c r="A854" s="517"/>
      <c r="B854" s="519"/>
      <c r="C854" s="4" t="s">
        <v>9</v>
      </c>
      <c r="D854" s="4" t="s">
        <v>10</v>
      </c>
      <c r="E854" s="5" t="s">
        <v>11</v>
      </c>
      <c r="F854" s="5" t="s">
        <v>12</v>
      </c>
      <c r="G854" s="5" t="s">
        <v>11</v>
      </c>
      <c r="H854" s="6" t="s">
        <v>12</v>
      </c>
      <c r="I854" s="5" t="s">
        <v>13</v>
      </c>
      <c r="J854" s="525"/>
    </row>
    <row r="855" spans="1:10" ht="21">
      <c r="A855" s="9"/>
      <c r="B855" s="53"/>
      <c r="C855" s="9"/>
      <c r="D855" s="10"/>
      <c r="E855" s="11"/>
      <c r="F855" s="11"/>
      <c r="G855" s="11"/>
      <c r="H855" s="11"/>
      <c r="I855" s="11"/>
      <c r="J855" s="12"/>
    </row>
    <row r="856" spans="1:10" ht="21">
      <c r="A856" s="15"/>
      <c r="B856" s="14"/>
      <c r="C856" s="15"/>
      <c r="D856" s="16"/>
      <c r="E856" s="17"/>
      <c r="F856" s="17"/>
      <c r="G856" s="17"/>
      <c r="H856" s="17"/>
      <c r="I856" s="17"/>
      <c r="J856" s="18"/>
    </row>
    <row r="857" spans="1:10" ht="21">
      <c r="A857" s="15"/>
      <c r="B857" s="14"/>
      <c r="C857" s="15"/>
      <c r="D857" s="16"/>
      <c r="E857" s="17"/>
      <c r="F857" s="17"/>
      <c r="G857" s="17"/>
      <c r="H857" s="17"/>
      <c r="I857" s="17"/>
      <c r="J857" s="18"/>
    </row>
    <row r="858" spans="1:10" ht="21">
      <c r="A858" s="15"/>
      <c r="B858" s="14"/>
      <c r="C858" s="15"/>
      <c r="D858" s="16"/>
      <c r="E858" s="17"/>
      <c r="F858" s="17"/>
      <c r="G858" s="17"/>
      <c r="H858" s="17"/>
      <c r="I858" s="17"/>
      <c r="J858" s="18"/>
    </row>
    <row r="859" spans="1:10" ht="21">
      <c r="A859" s="15"/>
      <c r="B859" s="14"/>
      <c r="C859" s="15"/>
      <c r="D859" s="16"/>
      <c r="E859" s="17"/>
      <c r="F859" s="17"/>
      <c r="G859" s="17"/>
      <c r="H859" s="17"/>
      <c r="I859" s="17"/>
      <c r="J859" s="18"/>
    </row>
    <row r="860" spans="1:10" ht="21">
      <c r="A860" s="15"/>
      <c r="B860" s="14"/>
      <c r="C860" s="15"/>
      <c r="D860" s="16"/>
      <c r="E860" s="17"/>
      <c r="F860" s="17"/>
      <c r="G860" s="17"/>
      <c r="H860" s="17"/>
      <c r="I860" s="17"/>
      <c r="J860" s="18"/>
    </row>
    <row r="861" spans="1:10" ht="21">
      <c r="A861" s="15"/>
      <c r="B861" s="14"/>
      <c r="C861" s="15"/>
      <c r="D861" s="16"/>
      <c r="E861" s="17"/>
      <c r="F861" s="17"/>
      <c r="G861" s="17"/>
      <c r="H861" s="17"/>
      <c r="I861" s="17"/>
      <c r="J861" s="18"/>
    </row>
    <row r="862" spans="1:10" ht="21">
      <c r="A862" s="15"/>
      <c r="B862" s="14"/>
      <c r="C862" s="15"/>
      <c r="D862" s="16"/>
      <c r="E862" s="17"/>
      <c r="F862" s="17"/>
      <c r="G862" s="17"/>
      <c r="H862" s="17"/>
      <c r="I862" s="17"/>
      <c r="J862" s="18"/>
    </row>
    <row r="863" spans="1:10" ht="21">
      <c r="A863" s="15"/>
      <c r="B863" s="14"/>
      <c r="C863" s="15"/>
      <c r="D863" s="16"/>
      <c r="E863" s="17"/>
      <c r="F863" s="17"/>
      <c r="G863" s="17"/>
      <c r="H863" s="17"/>
      <c r="I863" s="17"/>
      <c r="J863" s="18"/>
    </row>
    <row r="864" spans="1:10" ht="21">
      <c r="A864" s="15"/>
      <c r="B864" s="14"/>
      <c r="C864" s="15"/>
      <c r="D864" s="16"/>
      <c r="E864" s="17"/>
      <c r="F864" s="17"/>
      <c r="G864" s="17"/>
      <c r="H864" s="17"/>
      <c r="I864" s="17"/>
      <c r="J864" s="18"/>
    </row>
    <row r="865" spans="1:10" ht="21">
      <c r="A865" s="15"/>
      <c r="B865" s="14"/>
      <c r="C865" s="15"/>
      <c r="D865" s="16"/>
      <c r="E865" s="17"/>
      <c r="F865" s="17"/>
      <c r="G865" s="17"/>
      <c r="H865" s="17"/>
      <c r="I865" s="17"/>
      <c r="J865" s="18"/>
    </row>
    <row r="866" spans="1:10" ht="21">
      <c r="A866" s="15"/>
      <c r="B866" s="14"/>
      <c r="C866" s="15"/>
      <c r="D866" s="16"/>
      <c r="E866" s="17"/>
      <c r="F866" s="17"/>
      <c r="G866" s="17"/>
      <c r="H866" s="17"/>
      <c r="I866" s="17"/>
      <c r="J866" s="18"/>
    </row>
    <row r="867" spans="1:10" ht="21">
      <c r="A867" s="15"/>
      <c r="B867" s="14"/>
      <c r="C867" s="15"/>
      <c r="D867" s="16"/>
      <c r="E867" s="17"/>
      <c r="F867" s="17"/>
      <c r="G867" s="17"/>
      <c r="H867" s="17"/>
      <c r="I867" s="17"/>
      <c r="J867" s="18"/>
    </row>
    <row r="868" spans="1:10" ht="21">
      <c r="A868" s="15"/>
      <c r="B868" s="14"/>
      <c r="C868" s="15"/>
      <c r="D868" s="16"/>
      <c r="E868" s="17"/>
      <c r="F868" s="17"/>
      <c r="G868" s="17"/>
      <c r="H868" s="17"/>
      <c r="I868" s="17"/>
      <c r="J868" s="18"/>
    </row>
    <row r="869" spans="1:10" ht="21">
      <c r="A869" s="15"/>
      <c r="B869" s="14"/>
      <c r="C869" s="15"/>
      <c r="D869" s="16"/>
      <c r="E869" s="17"/>
      <c r="F869" s="17"/>
      <c r="G869" s="17"/>
      <c r="H869" s="17"/>
      <c r="I869" s="17"/>
      <c r="J869" s="18"/>
    </row>
    <row r="870" spans="1:10" ht="21">
      <c r="A870" s="15"/>
      <c r="B870" s="14"/>
      <c r="C870" s="15"/>
      <c r="D870" s="16"/>
      <c r="E870" s="17"/>
      <c r="F870" s="17"/>
      <c r="G870" s="17"/>
      <c r="H870" s="17"/>
      <c r="I870" s="17"/>
      <c r="J870" s="18"/>
    </row>
    <row r="871" spans="1:10" ht="21">
      <c r="A871" s="15"/>
      <c r="B871" s="14"/>
      <c r="C871" s="15"/>
      <c r="D871" s="16"/>
      <c r="E871" s="17"/>
      <c r="F871" s="17"/>
      <c r="G871" s="17"/>
      <c r="H871" s="17"/>
      <c r="I871" s="17"/>
      <c r="J871" s="18"/>
    </row>
    <row r="872" spans="1:10" ht="21">
      <c r="A872" s="15"/>
      <c r="B872" s="14"/>
      <c r="C872" s="15"/>
      <c r="D872" s="16"/>
      <c r="E872" s="17"/>
      <c r="F872" s="17"/>
      <c r="G872" s="17"/>
      <c r="H872" s="17"/>
      <c r="I872" s="17"/>
      <c r="J872" s="18"/>
    </row>
    <row r="873" spans="1:10" ht="21">
      <c r="A873" s="15"/>
      <c r="B873" s="14"/>
      <c r="C873" s="15"/>
      <c r="D873" s="16"/>
      <c r="E873" s="17"/>
      <c r="F873" s="17"/>
      <c r="G873" s="17"/>
      <c r="H873" s="17"/>
      <c r="I873" s="17"/>
      <c r="J873" s="18"/>
    </row>
    <row r="874" spans="1:10" ht="21">
      <c r="A874" s="15"/>
      <c r="B874" s="14"/>
      <c r="C874" s="15"/>
      <c r="D874" s="16"/>
      <c r="E874" s="17"/>
      <c r="F874" s="17"/>
      <c r="G874" s="17"/>
      <c r="H874" s="17"/>
      <c r="I874" s="17"/>
      <c r="J874" s="18"/>
    </row>
    <row r="875" spans="1:10" ht="21">
      <c r="A875" s="22"/>
      <c r="B875" s="21"/>
      <c r="C875" s="22"/>
      <c r="D875" s="23"/>
      <c r="E875" s="24"/>
      <c r="F875" s="24"/>
      <c r="G875" s="24"/>
      <c r="H875" s="24"/>
      <c r="I875" s="24"/>
      <c r="J875" s="21"/>
    </row>
    <row r="876" spans="1:10" ht="23.25">
      <c r="A876" s="513" t="s">
        <v>0</v>
      </c>
      <c r="B876" s="513"/>
      <c r="C876" s="513"/>
      <c r="D876" s="513"/>
      <c r="E876" s="513"/>
      <c r="F876" s="513"/>
      <c r="G876" s="513"/>
      <c r="H876" s="513"/>
      <c r="I876" s="513"/>
      <c r="J876" s="513"/>
    </row>
    <row r="877" spans="1:2" ht="21">
      <c r="A877" s="515" t="s">
        <v>1</v>
      </c>
      <c r="B877" s="515"/>
    </row>
    <row r="878" ht="21.75" thickBot="1">
      <c r="A878" s="2"/>
    </row>
    <row r="879" spans="1:10" ht="21">
      <c r="A879" s="516" t="s">
        <v>2</v>
      </c>
      <c r="B879" s="518" t="s">
        <v>3</v>
      </c>
      <c r="C879" s="520" t="s">
        <v>4</v>
      </c>
      <c r="D879" s="520"/>
      <c r="E879" s="521" t="s">
        <v>5</v>
      </c>
      <c r="F879" s="522"/>
      <c r="G879" s="521" t="s">
        <v>6</v>
      </c>
      <c r="H879" s="523"/>
      <c r="I879" s="3" t="s">
        <v>7</v>
      </c>
      <c r="J879" s="524" t="s">
        <v>8</v>
      </c>
    </row>
    <row r="880" spans="1:10" ht="21">
      <c r="A880" s="517"/>
      <c r="B880" s="519"/>
      <c r="C880" s="4" t="s">
        <v>9</v>
      </c>
      <c r="D880" s="4" t="s">
        <v>10</v>
      </c>
      <c r="E880" s="5" t="s">
        <v>11</v>
      </c>
      <c r="F880" s="5" t="s">
        <v>12</v>
      </c>
      <c r="G880" s="5" t="s">
        <v>11</v>
      </c>
      <c r="H880" s="6" t="s">
        <v>12</v>
      </c>
      <c r="I880" s="5" t="s">
        <v>13</v>
      </c>
      <c r="J880" s="525"/>
    </row>
    <row r="881" spans="1:10" ht="21">
      <c r="A881" s="9"/>
      <c r="B881" s="53"/>
      <c r="C881" s="9"/>
      <c r="D881" s="10"/>
      <c r="E881" s="11"/>
      <c r="F881" s="11"/>
      <c r="G881" s="11"/>
      <c r="H881" s="11"/>
      <c r="I881" s="11"/>
      <c r="J881" s="12"/>
    </row>
    <row r="882" spans="1:10" ht="21">
      <c r="A882" s="15"/>
      <c r="B882" s="14"/>
      <c r="C882" s="15"/>
      <c r="D882" s="16"/>
      <c r="E882" s="17"/>
      <c r="F882" s="17"/>
      <c r="G882" s="17"/>
      <c r="H882" s="17"/>
      <c r="I882" s="17"/>
      <c r="J882" s="18"/>
    </row>
    <row r="883" spans="1:10" ht="21">
      <c r="A883" s="15"/>
      <c r="B883" s="14"/>
      <c r="C883" s="15"/>
      <c r="D883" s="16"/>
      <c r="E883" s="17"/>
      <c r="F883" s="17"/>
      <c r="G883" s="17"/>
      <c r="H883" s="17"/>
      <c r="I883" s="17"/>
      <c r="J883" s="18"/>
    </row>
    <row r="884" spans="1:10" ht="21">
      <c r="A884" s="15"/>
      <c r="B884" s="14"/>
      <c r="C884" s="15"/>
      <c r="D884" s="16"/>
      <c r="E884" s="17"/>
      <c r="F884" s="17"/>
      <c r="G884" s="17"/>
      <c r="H884" s="17"/>
      <c r="I884" s="17"/>
      <c r="J884" s="18"/>
    </row>
    <row r="885" spans="1:10" ht="21">
      <c r="A885" s="15"/>
      <c r="B885" s="14"/>
      <c r="C885" s="15"/>
      <c r="D885" s="16"/>
      <c r="E885" s="17"/>
      <c r="F885" s="17"/>
      <c r="G885" s="17"/>
      <c r="H885" s="17"/>
      <c r="I885" s="17"/>
      <c r="J885" s="18"/>
    </row>
    <row r="886" spans="1:10" ht="21">
      <c r="A886" s="15"/>
      <c r="B886" s="14"/>
      <c r="C886" s="15"/>
      <c r="D886" s="16"/>
      <c r="E886" s="17"/>
      <c r="F886" s="17"/>
      <c r="G886" s="17"/>
      <c r="H886" s="17"/>
      <c r="I886" s="17"/>
      <c r="J886" s="18"/>
    </row>
    <row r="887" spans="1:10" ht="21">
      <c r="A887" s="15"/>
      <c r="B887" s="14"/>
      <c r="C887" s="15"/>
      <c r="D887" s="16"/>
      <c r="E887" s="17"/>
      <c r="F887" s="17"/>
      <c r="G887" s="17"/>
      <c r="H887" s="17"/>
      <c r="I887" s="17"/>
      <c r="J887" s="18"/>
    </row>
    <row r="888" spans="1:10" ht="21">
      <c r="A888" s="15"/>
      <c r="B888" s="14"/>
      <c r="C888" s="15"/>
      <c r="D888" s="16"/>
      <c r="E888" s="17"/>
      <c r="F888" s="17"/>
      <c r="G888" s="17"/>
      <c r="H888" s="17"/>
      <c r="I888" s="17"/>
      <c r="J888" s="18"/>
    </row>
    <row r="889" spans="1:10" ht="21">
      <c r="A889" s="15"/>
      <c r="B889" s="14"/>
      <c r="C889" s="15"/>
      <c r="D889" s="16"/>
      <c r="E889" s="17"/>
      <c r="F889" s="17"/>
      <c r="G889" s="17"/>
      <c r="H889" s="17"/>
      <c r="I889" s="17"/>
      <c r="J889" s="18"/>
    </row>
    <row r="890" spans="1:10" ht="21">
      <c r="A890" s="15"/>
      <c r="B890" s="14"/>
      <c r="C890" s="15"/>
      <c r="D890" s="16"/>
      <c r="E890" s="17"/>
      <c r="F890" s="17"/>
      <c r="G890" s="17"/>
      <c r="H890" s="17"/>
      <c r="I890" s="17"/>
      <c r="J890" s="18"/>
    </row>
    <row r="891" spans="1:10" ht="21">
      <c r="A891" s="15"/>
      <c r="B891" s="14"/>
      <c r="C891" s="15"/>
      <c r="D891" s="16"/>
      <c r="E891" s="17"/>
      <c r="F891" s="17"/>
      <c r="G891" s="17"/>
      <c r="H891" s="17"/>
      <c r="I891" s="17"/>
      <c r="J891" s="18"/>
    </row>
    <row r="892" spans="1:10" ht="21">
      <c r="A892" s="15"/>
      <c r="B892" s="14"/>
      <c r="C892" s="15"/>
      <c r="D892" s="16"/>
      <c r="E892" s="17"/>
      <c r="F892" s="17"/>
      <c r="G892" s="17"/>
      <c r="H892" s="17"/>
      <c r="I892" s="17"/>
      <c r="J892" s="18"/>
    </row>
    <row r="893" spans="1:10" ht="21">
      <c r="A893" s="15"/>
      <c r="B893" s="14"/>
      <c r="C893" s="15"/>
      <c r="D893" s="16"/>
      <c r="E893" s="17"/>
      <c r="F893" s="17"/>
      <c r="G893" s="17"/>
      <c r="H893" s="17"/>
      <c r="I893" s="17"/>
      <c r="J893" s="18"/>
    </row>
    <row r="894" spans="1:10" ht="21">
      <c r="A894" s="15"/>
      <c r="B894" s="14"/>
      <c r="C894" s="15"/>
      <c r="D894" s="16"/>
      <c r="E894" s="17"/>
      <c r="F894" s="17"/>
      <c r="G894" s="17"/>
      <c r="H894" s="17"/>
      <c r="I894" s="17"/>
      <c r="J894" s="18"/>
    </row>
    <row r="895" spans="1:10" ht="21">
      <c r="A895" s="15"/>
      <c r="B895" s="14"/>
      <c r="C895" s="15"/>
      <c r="D895" s="16"/>
      <c r="E895" s="17"/>
      <c r="F895" s="17"/>
      <c r="G895" s="17"/>
      <c r="H895" s="17"/>
      <c r="I895" s="17"/>
      <c r="J895" s="18"/>
    </row>
    <row r="896" spans="1:10" ht="21">
      <c r="A896" s="15"/>
      <c r="B896" s="14"/>
      <c r="C896" s="15"/>
      <c r="D896" s="16"/>
      <c r="E896" s="17"/>
      <c r="F896" s="17"/>
      <c r="G896" s="17"/>
      <c r="H896" s="17"/>
      <c r="I896" s="17"/>
      <c r="J896" s="18"/>
    </row>
    <row r="897" spans="1:10" ht="21">
      <c r="A897" s="15"/>
      <c r="B897" s="14"/>
      <c r="C897" s="15"/>
      <c r="D897" s="16"/>
      <c r="E897" s="17"/>
      <c r="F897" s="17"/>
      <c r="G897" s="17"/>
      <c r="H897" s="17"/>
      <c r="I897" s="17"/>
      <c r="J897" s="18"/>
    </row>
    <row r="898" spans="1:10" ht="21">
      <c r="A898" s="15"/>
      <c r="B898" s="14"/>
      <c r="C898" s="15"/>
      <c r="D898" s="16"/>
      <c r="E898" s="17"/>
      <c r="F898" s="17"/>
      <c r="G898" s="17"/>
      <c r="H898" s="17"/>
      <c r="I898" s="17"/>
      <c r="J898" s="18"/>
    </row>
    <row r="899" spans="1:10" ht="21">
      <c r="A899" s="15"/>
      <c r="B899" s="14"/>
      <c r="C899" s="15"/>
      <c r="D899" s="16"/>
      <c r="E899" s="17"/>
      <c r="F899" s="17"/>
      <c r="G899" s="17"/>
      <c r="H899" s="17"/>
      <c r="I899" s="17"/>
      <c r="J899" s="18"/>
    </row>
    <row r="900" spans="1:10" ht="21">
      <c r="A900" s="15"/>
      <c r="B900" s="14"/>
      <c r="C900" s="15"/>
      <c r="D900" s="16"/>
      <c r="E900" s="17"/>
      <c r="F900" s="17"/>
      <c r="G900" s="17"/>
      <c r="H900" s="17"/>
      <c r="I900" s="17"/>
      <c r="J900" s="18"/>
    </row>
    <row r="901" spans="1:10" ht="21">
      <c r="A901" s="22"/>
      <c r="B901" s="21"/>
      <c r="C901" s="22"/>
      <c r="D901" s="23"/>
      <c r="E901" s="24"/>
      <c r="F901" s="24"/>
      <c r="G901" s="24"/>
      <c r="H901" s="24"/>
      <c r="I901" s="24"/>
      <c r="J901" s="21"/>
    </row>
    <row r="902" spans="1:10" ht="23.25">
      <c r="A902" s="513" t="s">
        <v>0</v>
      </c>
      <c r="B902" s="513"/>
      <c r="C902" s="513"/>
      <c r="D902" s="513"/>
      <c r="E902" s="513"/>
      <c r="F902" s="513"/>
      <c r="G902" s="513"/>
      <c r="H902" s="513"/>
      <c r="I902" s="513"/>
      <c r="J902" s="513"/>
    </row>
    <row r="903" spans="1:2" ht="21">
      <c r="A903" s="515" t="s">
        <v>1</v>
      </c>
      <c r="B903" s="515"/>
    </row>
    <row r="904" ht="21.75" thickBot="1">
      <c r="A904" s="2"/>
    </row>
    <row r="905" spans="1:10" ht="21">
      <c r="A905" s="516" t="s">
        <v>2</v>
      </c>
      <c r="B905" s="518" t="s">
        <v>3</v>
      </c>
      <c r="C905" s="520" t="s">
        <v>4</v>
      </c>
      <c r="D905" s="520"/>
      <c r="E905" s="521" t="s">
        <v>5</v>
      </c>
      <c r="F905" s="522"/>
      <c r="G905" s="521" t="s">
        <v>6</v>
      </c>
      <c r="H905" s="523"/>
      <c r="I905" s="3" t="s">
        <v>7</v>
      </c>
      <c r="J905" s="524" t="s">
        <v>8</v>
      </c>
    </row>
    <row r="906" spans="1:10" ht="21">
      <c r="A906" s="517"/>
      <c r="B906" s="519"/>
      <c r="C906" s="4" t="s">
        <v>9</v>
      </c>
      <c r="D906" s="4" t="s">
        <v>10</v>
      </c>
      <c r="E906" s="5" t="s">
        <v>11</v>
      </c>
      <c r="F906" s="5" t="s">
        <v>12</v>
      </c>
      <c r="G906" s="5" t="s">
        <v>11</v>
      </c>
      <c r="H906" s="6" t="s">
        <v>12</v>
      </c>
      <c r="I906" s="5" t="s">
        <v>13</v>
      </c>
      <c r="J906" s="525"/>
    </row>
    <row r="907" spans="1:10" ht="21">
      <c r="A907" s="9"/>
      <c r="B907" s="53"/>
      <c r="C907" s="9"/>
      <c r="D907" s="10"/>
      <c r="E907" s="11"/>
      <c r="F907" s="11"/>
      <c r="G907" s="11"/>
      <c r="H907" s="11"/>
      <c r="I907" s="11"/>
      <c r="J907" s="12"/>
    </row>
    <row r="908" spans="1:10" ht="21">
      <c r="A908" s="15"/>
      <c r="B908" s="14"/>
      <c r="C908" s="15"/>
      <c r="D908" s="16"/>
      <c r="E908" s="17"/>
      <c r="F908" s="17"/>
      <c r="G908" s="17"/>
      <c r="H908" s="17"/>
      <c r="I908" s="17"/>
      <c r="J908" s="18"/>
    </row>
    <row r="909" spans="1:10" ht="21">
      <c r="A909" s="15"/>
      <c r="B909" s="14"/>
      <c r="C909" s="15"/>
      <c r="D909" s="16"/>
      <c r="E909" s="17"/>
      <c r="F909" s="17"/>
      <c r="G909" s="17"/>
      <c r="H909" s="17"/>
      <c r="I909" s="17"/>
      <c r="J909" s="18"/>
    </row>
    <row r="910" spans="1:10" ht="21">
      <c r="A910" s="15"/>
      <c r="B910" s="14"/>
      <c r="C910" s="15"/>
      <c r="D910" s="16"/>
      <c r="E910" s="17"/>
      <c r="F910" s="17"/>
      <c r="G910" s="17"/>
      <c r="H910" s="17"/>
      <c r="I910" s="17"/>
      <c r="J910" s="18"/>
    </row>
    <row r="911" spans="1:10" ht="21">
      <c r="A911" s="15"/>
      <c r="B911" s="14"/>
      <c r="C911" s="15"/>
      <c r="D911" s="16"/>
      <c r="E911" s="17"/>
      <c r="F911" s="17"/>
      <c r="G911" s="17"/>
      <c r="H911" s="17"/>
      <c r="I911" s="17"/>
      <c r="J911" s="18"/>
    </row>
    <row r="912" spans="1:10" ht="21">
      <c r="A912" s="15"/>
      <c r="B912" s="14"/>
      <c r="C912" s="15"/>
      <c r="D912" s="16"/>
      <c r="E912" s="17"/>
      <c r="F912" s="17"/>
      <c r="G912" s="17"/>
      <c r="H912" s="17"/>
      <c r="I912" s="17"/>
      <c r="J912" s="18"/>
    </row>
    <row r="913" spans="1:10" ht="21">
      <c r="A913" s="15"/>
      <c r="B913" s="14"/>
      <c r="C913" s="15"/>
      <c r="D913" s="16"/>
      <c r="E913" s="17"/>
      <c r="F913" s="17"/>
      <c r="G913" s="17"/>
      <c r="H913" s="17"/>
      <c r="I913" s="17"/>
      <c r="J913" s="18"/>
    </row>
    <row r="914" spans="1:10" ht="21">
      <c r="A914" s="15"/>
      <c r="B914" s="14"/>
      <c r="C914" s="15"/>
      <c r="D914" s="16"/>
      <c r="E914" s="17"/>
      <c r="F914" s="17"/>
      <c r="G914" s="17"/>
      <c r="H914" s="17"/>
      <c r="I914" s="17"/>
      <c r="J914" s="18"/>
    </row>
    <row r="915" spans="1:10" ht="21">
      <c r="A915" s="15"/>
      <c r="B915" s="14"/>
      <c r="C915" s="15"/>
      <c r="D915" s="16"/>
      <c r="E915" s="17"/>
      <c r="F915" s="17"/>
      <c r="G915" s="17"/>
      <c r="H915" s="17"/>
      <c r="I915" s="17"/>
      <c r="J915" s="18"/>
    </row>
    <row r="916" spans="1:10" ht="21">
      <c r="A916" s="15"/>
      <c r="B916" s="14"/>
      <c r="C916" s="15"/>
      <c r="D916" s="16"/>
      <c r="E916" s="17"/>
      <c r="F916" s="17"/>
      <c r="G916" s="17"/>
      <c r="H916" s="17"/>
      <c r="I916" s="17"/>
      <c r="J916" s="18"/>
    </row>
    <row r="917" spans="1:10" ht="21">
      <c r="A917" s="15"/>
      <c r="B917" s="14"/>
      <c r="C917" s="15"/>
      <c r="D917" s="16"/>
      <c r="E917" s="17"/>
      <c r="F917" s="17"/>
      <c r="G917" s="17"/>
      <c r="H917" s="17"/>
      <c r="I917" s="17"/>
      <c r="J917" s="18"/>
    </row>
    <row r="918" spans="1:10" ht="21">
      <c r="A918" s="15"/>
      <c r="B918" s="14"/>
      <c r="C918" s="15"/>
      <c r="D918" s="16"/>
      <c r="E918" s="17"/>
      <c r="F918" s="17"/>
      <c r="G918" s="17"/>
      <c r="H918" s="17"/>
      <c r="I918" s="17"/>
      <c r="J918" s="18"/>
    </row>
    <row r="919" spans="1:10" ht="21">
      <c r="A919" s="15"/>
      <c r="B919" s="14"/>
      <c r="C919" s="15"/>
      <c r="D919" s="16"/>
      <c r="E919" s="17"/>
      <c r="F919" s="17"/>
      <c r="G919" s="17"/>
      <c r="H919" s="17"/>
      <c r="I919" s="17"/>
      <c r="J919" s="18"/>
    </row>
    <row r="920" spans="1:10" ht="21">
      <c r="A920" s="15"/>
      <c r="B920" s="14"/>
      <c r="C920" s="15"/>
      <c r="D920" s="16"/>
      <c r="E920" s="17"/>
      <c r="F920" s="17"/>
      <c r="G920" s="17"/>
      <c r="H920" s="17"/>
      <c r="I920" s="17"/>
      <c r="J920" s="18"/>
    </row>
    <row r="921" spans="1:10" ht="21">
      <c r="A921" s="15"/>
      <c r="B921" s="14"/>
      <c r="C921" s="15"/>
      <c r="D921" s="16"/>
      <c r="E921" s="17"/>
      <c r="F921" s="17"/>
      <c r="G921" s="17"/>
      <c r="H921" s="17"/>
      <c r="I921" s="17"/>
      <c r="J921" s="18"/>
    </row>
    <row r="922" spans="1:10" ht="21">
      <c r="A922" s="15"/>
      <c r="B922" s="14"/>
      <c r="C922" s="15"/>
      <c r="D922" s="16"/>
      <c r="E922" s="17"/>
      <c r="F922" s="17"/>
      <c r="G922" s="17"/>
      <c r="H922" s="17"/>
      <c r="I922" s="17"/>
      <c r="J922" s="18"/>
    </row>
    <row r="923" spans="1:10" ht="21">
      <c r="A923" s="15"/>
      <c r="B923" s="14"/>
      <c r="C923" s="15"/>
      <c r="D923" s="16"/>
      <c r="E923" s="17"/>
      <c r="F923" s="17"/>
      <c r="G923" s="17"/>
      <c r="H923" s="17"/>
      <c r="I923" s="17"/>
      <c r="J923" s="18"/>
    </row>
    <row r="924" spans="1:10" ht="21">
      <c r="A924" s="15"/>
      <c r="B924" s="14"/>
      <c r="C924" s="15"/>
      <c r="D924" s="16"/>
      <c r="E924" s="17"/>
      <c r="F924" s="17"/>
      <c r="G924" s="17"/>
      <c r="H924" s="17"/>
      <c r="I924" s="17"/>
      <c r="J924" s="18"/>
    </row>
    <row r="925" spans="1:10" ht="21">
      <c r="A925" s="15"/>
      <c r="B925" s="14"/>
      <c r="C925" s="15"/>
      <c r="D925" s="16"/>
      <c r="E925" s="17"/>
      <c r="F925" s="17"/>
      <c r="G925" s="17"/>
      <c r="H925" s="17"/>
      <c r="I925" s="17"/>
      <c r="J925" s="18"/>
    </row>
    <row r="926" spans="1:10" ht="21">
      <c r="A926" s="15"/>
      <c r="B926" s="14"/>
      <c r="C926" s="15"/>
      <c r="D926" s="16"/>
      <c r="E926" s="17"/>
      <c r="F926" s="17"/>
      <c r="G926" s="17"/>
      <c r="H926" s="17"/>
      <c r="I926" s="17"/>
      <c r="J926" s="18"/>
    </row>
    <row r="927" spans="1:10" ht="21">
      <c r="A927" s="22"/>
      <c r="B927" s="21"/>
      <c r="C927" s="22"/>
      <c r="D927" s="23"/>
      <c r="E927" s="24"/>
      <c r="F927" s="24"/>
      <c r="G927" s="24"/>
      <c r="H927" s="24"/>
      <c r="I927" s="24"/>
      <c r="J927" s="21"/>
    </row>
    <row r="928" spans="1:10" ht="23.25">
      <c r="A928" s="513" t="s">
        <v>0</v>
      </c>
      <c r="B928" s="513"/>
      <c r="C928" s="513"/>
      <c r="D928" s="513"/>
      <c r="E928" s="513"/>
      <c r="F928" s="513"/>
      <c r="G928" s="513"/>
      <c r="H928" s="513"/>
      <c r="I928" s="513"/>
      <c r="J928" s="513"/>
    </row>
    <row r="929" spans="1:2" ht="21">
      <c r="A929" s="515" t="s">
        <v>1</v>
      </c>
      <c r="B929" s="515"/>
    </row>
    <row r="930" ht="21.75" thickBot="1">
      <c r="A930" s="2"/>
    </row>
    <row r="931" spans="1:10" ht="21">
      <c r="A931" s="516" t="s">
        <v>2</v>
      </c>
      <c r="B931" s="518" t="s">
        <v>3</v>
      </c>
      <c r="C931" s="520" t="s">
        <v>4</v>
      </c>
      <c r="D931" s="520"/>
      <c r="E931" s="521" t="s">
        <v>5</v>
      </c>
      <c r="F931" s="522"/>
      <c r="G931" s="521" t="s">
        <v>6</v>
      </c>
      <c r="H931" s="523"/>
      <c r="I931" s="3" t="s">
        <v>7</v>
      </c>
      <c r="J931" s="524" t="s">
        <v>8</v>
      </c>
    </row>
    <row r="932" spans="1:10" ht="21">
      <c r="A932" s="517"/>
      <c r="B932" s="519"/>
      <c r="C932" s="4" t="s">
        <v>9</v>
      </c>
      <c r="D932" s="4" t="s">
        <v>10</v>
      </c>
      <c r="E932" s="5" t="s">
        <v>11</v>
      </c>
      <c r="F932" s="5" t="s">
        <v>12</v>
      </c>
      <c r="G932" s="5" t="s">
        <v>11</v>
      </c>
      <c r="H932" s="6" t="s">
        <v>12</v>
      </c>
      <c r="I932" s="5" t="s">
        <v>13</v>
      </c>
      <c r="J932" s="525"/>
    </row>
    <row r="933" spans="1:10" ht="21">
      <c r="A933" s="9"/>
      <c r="B933" s="53"/>
      <c r="C933" s="9"/>
      <c r="D933" s="10"/>
      <c r="E933" s="11"/>
      <c r="F933" s="11"/>
      <c r="G933" s="11"/>
      <c r="H933" s="11"/>
      <c r="I933" s="11"/>
      <c r="J933" s="12"/>
    </row>
    <row r="934" spans="1:10" ht="21">
      <c r="A934" s="15"/>
      <c r="B934" s="14"/>
      <c r="C934" s="15"/>
      <c r="D934" s="16"/>
      <c r="E934" s="17"/>
      <c r="F934" s="17"/>
      <c r="G934" s="17"/>
      <c r="H934" s="17"/>
      <c r="I934" s="17"/>
      <c r="J934" s="18"/>
    </row>
    <row r="935" spans="1:10" ht="21">
      <c r="A935" s="15"/>
      <c r="B935" s="14"/>
      <c r="C935" s="15"/>
      <c r="D935" s="16"/>
      <c r="E935" s="17"/>
      <c r="F935" s="17"/>
      <c r="G935" s="17"/>
      <c r="H935" s="17"/>
      <c r="I935" s="17"/>
      <c r="J935" s="18"/>
    </row>
    <row r="936" spans="1:10" ht="21">
      <c r="A936" s="15"/>
      <c r="B936" s="14"/>
      <c r="C936" s="15"/>
      <c r="D936" s="16"/>
      <c r="E936" s="17"/>
      <c r="F936" s="17"/>
      <c r="G936" s="17"/>
      <c r="H936" s="17"/>
      <c r="I936" s="17"/>
      <c r="J936" s="18"/>
    </row>
    <row r="937" spans="1:10" ht="21">
      <c r="A937" s="15"/>
      <c r="B937" s="14"/>
      <c r="C937" s="15"/>
      <c r="D937" s="16"/>
      <c r="E937" s="17"/>
      <c r="F937" s="17"/>
      <c r="G937" s="17"/>
      <c r="H937" s="17"/>
      <c r="I937" s="17"/>
      <c r="J937" s="18"/>
    </row>
    <row r="938" spans="1:10" ht="21">
      <c r="A938" s="15"/>
      <c r="B938" s="14"/>
      <c r="C938" s="15"/>
      <c r="D938" s="16"/>
      <c r="E938" s="17"/>
      <c r="F938" s="17"/>
      <c r="G938" s="17"/>
      <c r="H938" s="17"/>
      <c r="I938" s="17"/>
      <c r="J938" s="18"/>
    </row>
    <row r="939" spans="1:10" ht="21">
      <c r="A939" s="15"/>
      <c r="B939" s="14"/>
      <c r="C939" s="15"/>
      <c r="D939" s="16"/>
      <c r="E939" s="17"/>
      <c r="F939" s="17"/>
      <c r="G939" s="17"/>
      <c r="H939" s="17"/>
      <c r="I939" s="17"/>
      <c r="J939" s="18"/>
    </row>
    <row r="940" spans="1:10" ht="21">
      <c r="A940" s="15"/>
      <c r="B940" s="14"/>
      <c r="C940" s="15"/>
      <c r="D940" s="16"/>
      <c r="E940" s="17"/>
      <c r="F940" s="17"/>
      <c r="G940" s="17"/>
      <c r="H940" s="17"/>
      <c r="I940" s="17"/>
      <c r="J940" s="18"/>
    </row>
    <row r="941" spans="1:10" ht="21">
      <c r="A941" s="15"/>
      <c r="B941" s="14"/>
      <c r="C941" s="15"/>
      <c r="D941" s="16"/>
      <c r="E941" s="17"/>
      <c r="F941" s="17"/>
      <c r="G941" s="17"/>
      <c r="H941" s="17"/>
      <c r="I941" s="17"/>
      <c r="J941" s="18"/>
    </row>
    <row r="942" spans="1:10" ht="21">
      <c r="A942" s="15"/>
      <c r="B942" s="14"/>
      <c r="C942" s="15"/>
      <c r="D942" s="16"/>
      <c r="E942" s="17"/>
      <c r="F942" s="17"/>
      <c r="G942" s="17"/>
      <c r="H942" s="17"/>
      <c r="I942" s="17"/>
      <c r="J942" s="18"/>
    </row>
    <row r="943" spans="1:10" ht="21">
      <c r="A943" s="15"/>
      <c r="B943" s="14"/>
      <c r="C943" s="15"/>
      <c r="D943" s="16"/>
      <c r="E943" s="17"/>
      <c r="F943" s="17"/>
      <c r="G943" s="17"/>
      <c r="H943" s="17"/>
      <c r="I943" s="17"/>
      <c r="J943" s="18"/>
    </row>
    <row r="944" spans="1:10" ht="21">
      <c r="A944" s="15"/>
      <c r="B944" s="14"/>
      <c r="C944" s="15"/>
      <c r="D944" s="16"/>
      <c r="E944" s="17"/>
      <c r="F944" s="17"/>
      <c r="G944" s="17"/>
      <c r="H944" s="17"/>
      <c r="I944" s="17"/>
      <c r="J944" s="18"/>
    </row>
    <row r="945" spans="1:10" ht="21">
      <c r="A945" s="15"/>
      <c r="B945" s="14"/>
      <c r="C945" s="15"/>
      <c r="D945" s="16"/>
      <c r="E945" s="17"/>
      <c r="F945" s="17"/>
      <c r="G945" s="17"/>
      <c r="H945" s="17"/>
      <c r="I945" s="17"/>
      <c r="J945" s="18"/>
    </row>
    <row r="946" spans="1:10" ht="21">
      <c r="A946" s="15"/>
      <c r="B946" s="14"/>
      <c r="C946" s="15"/>
      <c r="D946" s="16"/>
      <c r="E946" s="17"/>
      <c r="F946" s="17"/>
      <c r="G946" s="17"/>
      <c r="H946" s="17"/>
      <c r="I946" s="17"/>
      <c r="J946" s="18"/>
    </row>
    <row r="947" spans="1:10" ht="21">
      <c r="A947" s="15"/>
      <c r="B947" s="14"/>
      <c r="C947" s="15"/>
      <c r="D947" s="16"/>
      <c r="E947" s="17"/>
      <c r="F947" s="17"/>
      <c r="G947" s="17"/>
      <c r="H947" s="17"/>
      <c r="I947" s="17"/>
      <c r="J947" s="18"/>
    </row>
    <row r="948" spans="1:10" ht="21">
      <c r="A948" s="15"/>
      <c r="B948" s="14"/>
      <c r="C948" s="15"/>
      <c r="D948" s="16"/>
      <c r="E948" s="17"/>
      <c r="F948" s="17"/>
      <c r="G948" s="17"/>
      <c r="H948" s="17"/>
      <c r="I948" s="17"/>
      <c r="J948" s="18"/>
    </row>
    <row r="949" spans="1:10" ht="21">
      <c r="A949" s="15"/>
      <c r="B949" s="14"/>
      <c r="C949" s="15"/>
      <c r="D949" s="16"/>
      <c r="E949" s="17"/>
      <c r="F949" s="17"/>
      <c r="G949" s="17"/>
      <c r="H949" s="17"/>
      <c r="I949" s="17"/>
      <c r="J949" s="18"/>
    </row>
    <row r="950" spans="1:10" ht="21">
      <c r="A950" s="15"/>
      <c r="B950" s="14"/>
      <c r="C950" s="15"/>
      <c r="D950" s="16"/>
      <c r="E950" s="17"/>
      <c r="F950" s="17"/>
      <c r="G950" s="17"/>
      <c r="H950" s="17"/>
      <c r="I950" s="17"/>
      <c r="J950" s="18"/>
    </row>
    <row r="951" spans="1:10" ht="21">
      <c r="A951" s="15"/>
      <c r="B951" s="14"/>
      <c r="C951" s="15"/>
      <c r="D951" s="16"/>
      <c r="E951" s="17"/>
      <c r="F951" s="17"/>
      <c r="G951" s="17"/>
      <c r="H951" s="17"/>
      <c r="I951" s="17"/>
      <c r="J951" s="18"/>
    </row>
    <row r="952" spans="1:10" ht="21">
      <c r="A952" s="15"/>
      <c r="B952" s="14"/>
      <c r="C952" s="15"/>
      <c r="D952" s="16"/>
      <c r="E952" s="17"/>
      <c r="F952" s="17"/>
      <c r="G952" s="17"/>
      <c r="H952" s="17"/>
      <c r="I952" s="17"/>
      <c r="J952" s="18"/>
    </row>
    <row r="953" spans="1:10" ht="21">
      <c r="A953" s="22"/>
      <c r="B953" s="21"/>
      <c r="C953" s="22"/>
      <c r="D953" s="23"/>
      <c r="E953" s="24"/>
      <c r="F953" s="24"/>
      <c r="G953" s="24"/>
      <c r="H953" s="24"/>
      <c r="I953" s="24"/>
      <c r="J953" s="21"/>
    </row>
    <row r="954" spans="1:10" ht="23.25">
      <c r="A954" s="513" t="s">
        <v>0</v>
      </c>
      <c r="B954" s="513"/>
      <c r="C954" s="513"/>
      <c r="D954" s="513"/>
      <c r="E954" s="513"/>
      <c r="F954" s="513"/>
      <c r="G954" s="513"/>
      <c r="H954" s="513"/>
      <c r="I954" s="513"/>
      <c r="J954" s="513"/>
    </row>
    <row r="955" spans="1:2" ht="21">
      <c r="A955" s="515" t="s">
        <v>1</v>
      </c>
      <c r="B955" s="515"/>
    </row>
    <row r="956" ht="21.75" thickBot="1">
      <c r="A956" s="2"/>
    </row>
    <row r="957" spans="1:10" ht="21">
      <c r="A957" s="516" t="s">
        <v>2</v>
      </c>
      <c r="B957" s="518" t="s">
        <v>3</v>
      </c>
      <c r="C957" s="520" t="s">
        <v>4</v>
      </c>
      <c r="D957" s="520"/>
      <c r="E957" s="521" t="s">
        <v>5</v>
      </c>
      <c r="F957" s="522"/>
      <c r="G957" s="521" t="s">
        <v>6</v>
      </c>
      <c r="H957" s="523"/>
      <c r="I957" s="3" t="s">
        <v>7</v>
      </c>
      <c r="J957" s="524" t="s">
        <v>8</v>
      </c>
    </row>
    <row r="958" spans="1:10" ht="21">
      <c r="A958" s="517"/>
      <c r="B958" s="519"/>
      <c r="C958" s="4" t="s">
        <v>9</v>
      </c>
      <c r="D958" s="4" t="s">
        <v>10</v>
      </c>
      <c r="E958" s="5" t="s">
        <v>11</v>
      </c>
      <c r="F958" s="5" t="s">
        <v>12</v>
      </c>
      <c r="G958" s="5" t="s">
        <v>11</v>
      </c>
      <c r="H958" s="6" t="s">
        <v>12</v>
      </c>
      <c r="I958" s="5" t="s">
        <v>13</v>
      </c>
      <c r="J958" s="525"/>
    </row>
    <row r="959" spans="1:10" ht="21">
      <c r="A959" s="9"/>
      <c r="B959" s="53"/>
      <c r="C959" s="9"/>
      <c r="D959" s="10"/>
      <c r="E959" s="11"/>
      <c r="F959" s="11"/>
      <c r="G959" s="11"/>
      <c r="H959" s="11"/>
      <c r="I959" s="11"/>
      <c r="J959" s="12"/>
    </row>
    <row r="960" spans="1:10" ht="21">
      <c r="A960" s="15"/>
      <c r="B960" s="14"/>
      <c r="C960" s="15"/>
      <c r="D960" s="16"/>
      <c r="E960" s="17"/>
      <c r="F960" s="17"/>
      <c r="G960" s="17"/>
      <c r="H960" s="17"/>
      <c r="I960" s="17"/>
      <c r="J960" s="18"/>
    </row>
    <row r="961" spans="1:10" ht="21">
      <c r="A961" s="15"/>
      <c r="B961" s="14"/>
      <c r="C961" s="15"/>
      <c r="D961" s="16"/>
      <c r="E961" s="17"/>
      <c r="F961" s="17"/>
      <c r="G961" s="17"/>
      <c r="H961" s="17"/>
      <c r="I961" s="17"/>
      <c r="J961" s="18"/>
    </row>
    <row r="962" spans="1:10" ht="21">
      <c r="A962" s="15"/>
      <c r="B962" s="14"/>
      <c r="C962" s="15"/>
      <c r="D962" s="16"/>
      <c r="E962" s="17"/>
      <c r="F962" s="17"/>
      <c r="G962" s="17"/>
      <c r="H962" s="17"/>
      <c r="I962" s="17"/>
      <c r="J962" s="18"/>
    </row>
    <row r="963" spans="1:10" ht="21">
      <c r="A963" s="15"/>
      <c r="B963" s="14"/>
      <c r="C963" s="15"/>
      <c r="D963" s="16"/>
      <c r="E963" s="17"/>
      <c r="F963" s="17"/>
      <c r="G963" s="17"/>
      <c r="H963" s="17"/>
      <c r="I963" s="17"/>
      <c r="J963" s="18"/>
    </row>
    <row r="964" spans="1:10" ht="21">
      <c r="A964" s="15"/>
      <c r="B964" s="14"/>
      <c r="C964" s="15"/>
      <c r="D964" s="16"/>
      <c r="E964" s="17"/>
      <c r="F964" s="17"/>
      <c r="G964" s="17"/>
      <c r="H964" s="17"/>
      <c r="I964" s="17"/>
      <c r="J964" s="18"/>
    </row>
    <row r="965" spans="1:10" ht="21">
      <c r="A965" s="15"/>
      <c r="B965" s="14"/>
      <c r="C965" s="15"/>
      <c r="D965" s="16"/>
      <c r="E965" s="17"/>
      <c r="F965" s="17"/>
      <c r="G965" s="17"/>
      <c r="H965" s="17"/>
      <c r="I965" s="17"/>
      <c r="J965" s="18"/>
    </row>
    <row r="966" spans="1:10" ht="21">
      <c r="A966" s="15"/>
      <c r="B966" s="14"/>
      <c r="C966" s="15"/>
      <c r="D966" s="16"/>
      <c r="E966" s="17"/>
      <c r="F966" s="17"/>
      <c r="G966" s="17"/>
      <c r="H966" s="17"/>
      <c r="I966" s="17"/>
      <c r="J966" s="18"/>
    </row>
    <row r="967" spans="1:10" ht="21">
      <c r="A967" s="15"/>
      <c r="B967" s="14"/>
      <c r="C967" s="15"/>
      <c r="D967" s="16"/>
      <c r="E967" s="17"/>
      <c r="F967" s="17"/>
      <c r="G967" s="17"/>
      <c r="H967" s="17"/>
      <c r="I967" s="17"/>
      <c r="J967" s="18"/>
    </row>
    <row r="968" spans="1:10" ht="21">
      <c r="A968" s="15"/>
      <c r="B968" s="14"/>
      <c r="C968" s="15"/>
      <c r="D968" s="16"/>
      <c r="E968" s="17"/>
      <c r="F968" s="17"/>
      <c r="G968" s="17"/>
      <c r="H968" s="17"/>
      <c r="I968" s="17"/>
      <c r="J968" s="18"/>
    </row>
    <row r="969" spans="1:10" ht="21">
      <c r="A969" s="15"/>
      <c r="B969" s="14"/>
      <c r="C969" s="15"/>
      <c r="D969" s="16"/>
      <c r="E969" s="17"/>
      <c r="F969" s="17"/>
      <c r="G969" s="17"/>
      <c r="H969" s="17"/>
      <c r="I969" s="17"/>
      <c r="J969" s="18"/>
    </row>
    <row r="970" spans="1:10" ht="21">
      <c r="A970" s="15"/>
      <c r="B970" s="14"/>
      <c r="C970" s="15"/>
      <c r="D970" s="16"/>
      <c r="E970" s="17"/>
      <c r="F970" s="17"/>
      <c r="G970" s="17"/>
      <c r="H970" s="17"/>
      <c r="I970" s="17"/>
      <c r="J970" s="18"/>
    </row>
    <row r="971" spans="1:10" ht="21">
      <c r="A971" s="15"/>
      <c r="B971" s="14"/>
      <c r="C971" s="15"/>
      <c r="D971" s="16"/>
      <c r="E971" s="17"/>
      <c r="F971" s="17"/>
      <c r="G971" s="17"/>
      <c r="H971" s="17"/>
      <c r="I971" s="17"/>
      <c r="J971" s="18"/>
    </row>
    <row r="972" spans="1:10" ht="21">
      <c r="A972" s="15"/>
      <c r="B972" s="14"/>
      <c r="C972" s="15"/>
      <c r="D972" s="16"/>
      <c r="E972" s="17"/>
      <c r="F972" s="17"/>
      <c r="G972" s="17"/>
      <c r="H972" s="17"/>
      <c r="I972" s="17"/>
      <c r="J972" s="18"/>
    </row>
    <row r="973" spans="1:10" ht="21">
      <c r="A973" s="15"/>
      <c r="B973" s="14"/>
      <c r="C973" s="15"/>
      <c r="D973" s="16"/>
      <c r="E973" s="17"/>
      <c r="F973" s="17"/>
      <c r="G973" s="17"/>
      <c r="H973" s="17"/>
      <c r="I973" s="17"/>
      <c r="J973" s="18"/>
    </row>
    <row r="974" spans="1:10" ht="21">
      <c r="A974" s="15"/>
      <c r="B974" s="14"/>
      <c r="C974" s="15"/>
      <c r="D974" s="16"/>
      <c r="E974" s="17"/>
      <c r="F974" s="17"/>
      <c r="G974" s="17"/>
      <c r="H974" s="17"/>
      <c r="I974" s="17"/>
      <c r="J974" s="18"/>
    </row>
    <row r="975" spans="1:10" ht="21">
      <c r="A975" s="15"/>
      <c r="B975" s="14"/>
      <c r="C975" s="15"/>
      <c r="D975" s="16"/>
      <c r="E975" s="17"/>
      <c r="F975" s="17"/>
      <c r="G975" s="17"/>
      <c r="H975" s="17"/>
      <c r="I975" s="17"/>
      <c r="J975" s="18"/>
    </row>
    <row r="976" spans="1:10" ht="21">
      <c r="A976" s="15"/>
      <c r="B976" s="14"/>
      <c r="C976" s="15"/>
      <c r="D976" s="16"/>
      <c r="E976" s="17"/>
      <c r="F976" s="17"/>
      <c r="G976" s="17"/>
      <c r="H976" s="17"/>
      <c r="I976" s="17"/>
      <c r="J976" s="18"/>
    </row>
    <row r="977" spans="1:10" ht="21">
      <c r="A977" s="15"/>
      <c r="B977" s="14"/>
      <c r="C977" s="15"/>
      <c r="D977" s="16"/>
      <c r="E977" s="17"/>
      <c r="F977" s="17"/>
      <c r="G977" s="17"/>
      <c r="H977" s="17"/>
      <c r="I977" s="17"/>
      <c r="J977" s="18"/>
    </row>
    <row r="978" spans="1:10" ht="21">
      <c r="A978" s="15"/>
      <c r="B978" s="14"/>
      <c r="C978" s="15"/>
      <c r="D978" s="16"/>
      <c r="E978" s="17"/>
      <c r="F978" s="17"/>
      <c r="G978" s="17"/>
      <c r="H978" s="17"/>
      <c r="I978" s="17"/>
      <c r="J978" s="18"/>
    </row>
    <row r="979" spans="1:10" ht="21">
      <c r="A979" s="22"/>
      <c r="B979" s="21"/>
      <c r="C979" s="22"/>
      <c r="D979" s="23"/>
      <c r="E979" s="24"/>
      <c r="F979" s="24"/>
      <c r="G979" s="24"/>
      <c r="H979" s="24"/>
      <c r="I979" s="24"/>
      <c r="J979" s="21"/>
    </row>
    <row r="980" spans="1:10" ht="23.25">
      <c r="A980" s="513" t="s">
        <v>0</v>
      </c>
      <c r="B980" s="513"/>
      <c r="C980" s="513"/>
      <c r="D980" s="513"/>
      <c r="E980" s="513"/>
      <c r="F980" s="513"/>
      <c r="G980" s="513"/>
      <c r="H980" s="513"/>
      <c r="I980" s="513"/>
      <c r="J980" s="513"/>
    </row>
    <row r="981" spans="1:2" ht="21">
      <c r="A981" s="515" t="s">
        <v>1</v>
      </c>
      <c r="B981" s="515"/>
    </row>
    <row r="982" ht="21.75" thickBot="1">
      <c r="A982" s="2"/>
    </row>
    <row r="983" spans="1:10" ht="21">
      <c r="A983" s="516" t="s">
        <v>2</v>
      </c>
      <c r="B983" s="518" t="s">
        <v>3</v>
      </c>
      <c r="C983" s="520" t="s">
        <v>4</v>
      </c>
      <c r="D983" s="520"/>
      <c r="E983" s="521" t="s">
        <v>5</v>
      </c>
      <c r="F983" s="522"/>
      <c r="G983" s="521" t="s">
        <v>6</v>
      </c>
      <c r="H983" s="523"/>
      <c r="I983" s="3" t="s">
        <v>7</v>
      </c>
      <c r="J983" s="524" t="s">
        <v>8</v>
      </c>
    </row>
    <row r="984" spans="1:10" ht="21">
      <c r="A984" s="517"/>
      <c r="B984" s="519"/>
      <c r="C984" s="4" t="s">
        <v>9</v>
      </c>
      <c r="D984" s="4" t="s">
        <v>10</v>
      </c>
      <c r="E984" s="5" t="s">
        <v>11</v>
      </c>
      <c r="F984" s="5" t="s">
        <v>12</v>
      </c>
      <c r="G984" s="5" t="s">
        <v>11</v>
      </c>
      <c r="H984" s="6" t="s">
        <v>12</v>
      </c>
      <c r="I984" s="5" t="s">
        <v>13</v>
      </c>
      <c r="J984" s="525"/>
    </row>
    <row r="985" spans="1:10" ht="21">
      <c r="A985" s="9"/>
      <c r="B985" s="53"/>
      <c r="C985" s="9"/>
      <c r="D985" s="10"/>
      <c r="E985" s="11"/>
      <c r="F985" s="11"/>
      <c r="G985" s="11"/>
      <c r="H985" s="11"/>
      <c r="I985" s="11"/>
      <c r="J985" s="12"/>
    </row>
    <row r="986" spans="1:10" ht="21">
      <c r="A986" s="15"/>
      <c r="B986" s="14"/>
      <c r="C986" s="15"/>
      <c r="D986" s="16"/>
      <c r="E986" s="17"/>
      <c r="F986" s="17"/>
      <c r="G986" s="17"/>
      <c r="H986" s="17"/>
      <c r="I986" s="17"/>
      <c r="J986" s="18"/>
    </row>
    <row r="987" spans="1:10" ht="21">
      <c r="A987" s="15"/>
      <c r="B987" s="14"/>
      <c r="C987" s="15"/>
      <c r="D987" s="16"/>
      <c r="E987" s="17"/>
      <c r="F987" s="17"/>
      <c r="G987" s="17"/>
      <c r="H987" s="17"/>
      <c r="I987" s="17"/>
      <c r="J987" s="18"/>
    </row>
    <row r="988" spans="1:10" ht="21">
      <c r="A988" s="15"/>
      <c r="B988" s="14"/>
      <c r="C988" s="15"/>
      <c r="D988" s="16"/>
      <c r="E988" s="17"/>
      <c r="F988" s="17"/>
      <c r="G988" s="17"/>
      <c r="H988" s="17"/>
      <c r="I988" s="17"/>
      <c r="J988" s="18"/>
    </row>
    <row r="989" spans="1:10" ht="21">
      <c r="A989" s="15"/>
      <c r="B989" s="14"/>
      <c r="C989" s="15"/>
      <c r="D989" s="16"/>
      <c r="E989" s="17"/>
      <c r="F989" s="17"/>
      <c r="G989" s="17"/>
      <c r="H989" s="17"/>
      <c r="I989" s="17"/>
      <c r="J989" s="18"/>
    </row>
    <row r="990" spans="1:10" ht="21">
      <c r="A990" s="15"/>
      <c r="B990" s="14"/>
      <c r="C990" s="15"/>
      <c r="D990" s="16"/>
      <c r="E990" s="17"/>
      <c r="F990" s="17"/>
      <c r="G990" s="17"/>
      <c r="H990" s="17"/>
      <c r="I990" s="17"/>
      <c r="J990" s="18"/>
    </row>
    <row r="991" spans="1:10" ht="21">
      <c r="A991" s="15"/>
      <c r="B991" s="14"/>
      <c r="C991" s="15"/>
      <c r="D991" s="16"/>
      <c r="E991" s="17"/>
      <c r="F991" s="17"/>
      <c r="G991" s="17"/>
      <c r="H991" s="17"/>
      <c r="I991" s="17"/>
      <c r="J991" s="18"/>
    </row>
    <row r="992" spans="1:10" ht="21">
      <c r="A992" s="15"/>
      <c r="B992" s="14"/>
      <c r="C992" s="15"/>
      <c r="D992" s="16"/>
      <c r="E992" s="17"/>
      <c r="F992" s="17"/>
      <c r="G992" s="17"/>
      <c r="H992" s="17"/>
      <c r="I992" s="17"/>
      <c r="J992" s="18"/>
    </row>
    <row r="993" spans="1:10" ht="21">
      <c r="A993" s="15"/>
      <c r="B993" s="14"/>
      <c r="C993" s="15"/>
      <c r="D993" s="16"/>
      <c r="E993" s="17"/>
      <c r="F993" s="17"/>
      <c r="G993" s="17"/>
      <c r="H993" s="17"/>
      <c r="I993" s="17"/>
      <c r="J993" s="18"/>
    </row>
    <row r="994" spans="1:10" ht="21">
      <c r="A994" s="15"/>
      <c r="B994" s="14"/>
      <c r="C994" s="15"/>
      <c r="D994" s="16"/>
      <c r="E994" s="17"/>
      <c r="F994" s="17"/>
      <c r="G994" s="17"/>
      <c r="H994" s="17"/>
      <c r="I994" s="17"/>
      <c r="J994" s="18"/>
    </row>
    <row r="995" spans="1:10" ht="21">
      <c r="A995" s="15"/>
      <c r="B995" s="14"/>
      <c r="C995" s="15"/>
      <c r="D995" s="16"/>
      <c r="E995" s="17"/>
      <c r="F995" s="17"/>
      <c r="G995" s="17"/>
      <c r="H995" s="17"/>
      <c r="I995" s="17"/>
      <c r="J995" s="18"/>
    </row>
    <row r="996" spans="1:10" ht="21">
      <c r="A996" s="15"/>
      <c r="B996" s="14"/>
      <c r="C996" s="15"/>
      <c r="D996" s="16"/>
      <c r="E996" s="17"/>
      <c r="F996" s="17"/>
      <c r="G996" s="17"/>
      <c r="H996" s="17"/>
      <c r="I996" s="17"/>
      <c r="J996" s="18"/>
    </row>
    <row r="997" spans="1:10" ht="21">
      <c r="A997" s="15"/>
      <c r="B997" s="14"/>
      <c r="C997" s="15"/>
      <c r="D997" s="16"/>
      <c r="E997" s="17"/>
      <c r="F997" s="17"/>
      <c r="G997" s="17"/>
      <c r="H997" s="17"/>
      <c r="I997" s="17"/>
      <c r="J997" s="18"/>
    </row>
    <row r="998" spans="1:10" ht="21">
      <c r="A998" s="15"/>
      <c r="B998" s="14"/>
      <c r="C998" s="15"/>
      <c r="D998" s="16"/>
      <c r="E998" s="17"/>
      <c r="F998" s="17"/>
      <c r="G998" s="17"/>
      <c r="H998" s="17"/>
      <c r="I998" s="17"/>
      <c r="J998" s="18"/>
    </row>
    <row r="999" spans="1:10" ht="21">
      <c r="A999" s="15"/>
      <c r="B999" s="14"/>
      <c r="C999" s="15"/>
      <c r="D999" s="16"/>
      <c r="E999" s="17"/>
      <c r="F999" s="17"/>
      <c r="G999" s="17"/>
      <c r="H999" s="17"/>
      <c r="I999" s="17"/>
      <c r="J999" s="18"/>
    </row>
    <row r="1000" spans="1:10" ht="21">
      <c r="A1000" s="15"/>
      <c r="B1000" s="14"/>
      <c r="C1000" s="15"/>
      <c r="D1000" s="16"/>
      <c r="E1000" s="17"/>
      <c r="F1000" s="17"/>
      <c r="G1000" s="17"/>
      <c r="H1000" s="17"/>
      <c r="I1000" s="17"/>
      <c r="J1000" s="18"/>
    </row>
    <row r="1001" spans="1:10" ht="21">
      <c r="A1001" s="15"/>
      <c r="B1001" s="14"/>
      <c r="C1001" s="15"/>
      <c r="D1001" s="16"/>
      <c r="E1001" s="17"/>
      <c r="F1001" s="17"/>
      <c r="G1001" s="17"/>
      <c r="H1001" s="17"/>
      <c r="I1001" s="17"/>
      <c r="J1001" s="18"/>
    </row>
    <row r="1002" spans="1:10" ht="21">
      <c r="A1002" s="15"/>
      <c r="B1002" s="14"/>
      <c r="C1002" s="15"/>
      <c r="D1002" s="16"/>
      <c r="E1002" s="17"/>
      <c r="F1002" s="17"/>
      <c r="G1002" s="17"/>
      <c r="H1002" s="17"/>
      <c r="I1002" s="17"/>
      <c r="J1002" s="18"/>
    </row>
    <row r="1003" spans="1:10" ht="21">
      <c r="A1003" s="15"/>
      <c r="B1003" s="14"/>
      <c r="C1003" s="15"/>
      <c r="D1003" s="16"/>
      <c r="E1003" s="17"/>
      <c r="F1003" s="17"/>
      <c r="G1003" s="17"/>
      <c r="H1003" s="17"/>
      <c r="I1003" s="17"/>
      <c r="J1003" s="18"/>
    </row>
    <row r="1004" spans="1:10" ht="21">
      <c r="A1004" s="15"/>
      <c r="B1004" s="14"/>
      <c r="C1004" s="15"/>
      <c r="D1004" s="16"/>
      <c r="E1004" s="17"/>
      <c r="F1004" s="17"/>
      <c r="G1004" s="17"/>
      <c r="H1004" s="17"/>
      <c r="I1004" s="17"/>
      <c r="J1004" s="18"/>
    </row>
    <row r="1005" spans="1:10" ht="21">
      <c r="A1005" s="22"/>
      <c r="B1005" s="21"/>
      <c r="C1005" s="22"/>
      <c r="D1005" s="23"/>
      <c r="E1005" s="24"/>
      <c r="F1005" s="24"/>
      <c r="G1005" s="24"/>
      <c r="H1005" s="24"/>
      <c r="I1005" s="24"/>
      <c r="J1005" s="21"/>
    </row>
  </sheetData>
  <sheetProtection/>
  <mergeCells count="312">
    <mergeCell ref="A1:J1"/>
    <mergeCell ref="A2:B2"/>
    <mergeCell ref="A4:A5"/>
    <mergeCell ref="B4:B5"/>
    <mergeCell ref="C4:D4"/>
    <mergeCell ref="E4:F4"/>
    <mergeCell ref="G4:H4"/>
    <mergeCell ref="J4:J5"/>
    <mergeCell ref="J55:J56"/>
    <mergeCell ref="A27:J27"/>
    <mergeCell ref="A28:B28"/>
    <mergeCell ref="A30:A31"/>
    <mergeCell ref="B30:B31"/>
    <mergeCell ref="C30:D30"/>
    <mergeCell ref="E30:F30"/>
    <mergeCell ref="G30:H30"/>
    <mergeCell ref="J30:J31"/>
    <mergeCell ref="A52:J52"/>
    <mergeCell ref="A53:B53"/>
    <mergeCell ref="A55:A56"/>
    <mergeCell ref="B55:B56"/>
    <mergeCell ref="C55:D55"/>
    <mergeCell ref="E55:F55"/>
    <mergeCell ref="G55:H55"/>
    <mergeCell ref="A77:J77"/>
    <mergeCell ref="A78:B78"/>
    <mergeCell ref="A80:A81"/>
    <mergeCell ref="B80:B81"/>
    <mergeCell ref="C80:D80"/>
    <mergeCell ref="E80:F80"/>
    <mergeCell ref="G80:H80"/>
    <mergeCell ref="J80:J81"/>
    <mergeCell ref="A102:J102"/>
    <mergeCell ref="A103:B103"/>
    <mergeCell ref="A105:A106"/>
    <mergeCell ref="B105:B106"/>
    <mergeCell ref="C105:D105"/>
    <mergeCell ref="E105:F105"/>
    <mergeCell ref="G105:H105"/>
    <mergeCell ref="J105:J106"/>
    <mergeCell ref="A127:J127"/>
    <mergeCell ref="A128:B128"/>
    <mergeCell ref="A130:A131"/>
    <mergeCell ref="B130:B131"/>
    <mergeCell ref="C130:D130"/>
    <mergeCell ref="E130:F130"/>
    <mergeCell ref="G130:H130"/>
    <mergeCell ref="J130:J131"/>
    <mergeCell ref="A152:J152"/>
    <mergeCell ref="A153:B153"/>
    <mergeCell ref="A155:A156"/>
    <mergeCell ref="B155:B156"/>
    <mergeCell ref="C155:D155"/>
    <mergeCell ref="E155:F155"/>
    <mergeCell ref="G155:H155"/>
    <mergeCell ref="J155:J156"/>
    <mergeCell ref="A177:J177"/>
    <mergeCell ref="A178:B178"/>
    <mergeCell ref="A180:A181"/>
    <mergeCell ref="B180:B181"/>
    <mergeCell ref="C180:D180"/>
    <mergeCell ref="E180:F180"/>
    <mergeCell ref="G180:H180"/>
    <mergeCell ref="J180:J181"/>
    <mergeCell ref="A202:J202"/>
    <mergeCell ref="A203:B203"/>
    <mergeCell ref="A205:A206"/>
    <mergeCell ref="B205:B206"/>
    <mergeCell ref="C205:D205"/>
    <mergeCell ref="E205:F205"/>
    <mergeCell ref="G205:H205"/>
    <mergeCell ref="J205:J206"/>
    <mergeCell ref="A227:J227"/>
    <mergeCell ref="A228:B228"/>
    <mergeCell ref="A230:A231"/>
    <mergeCell ref="B230:B231"/>
    <mergeCell ref="C230:D230"/>
    <mergeCell ref="E230:F230"/>
    <mergeCell ref="G230:H230"/>
    <mergeCell ref="J230:J231"/>
    <mergeCell ref="A252:J252"/>
    <mergeCell ref="A253:B253"/>
    <mergeCell ref="A255:A256"/>
    <mergeCell ref="B255:B256"/>
    <mergeCell ref="C255:D255"/>
    <mergeCell ref="E255:F255"/>
    <mergeCell ref="G255:H255"/>
    <mergeCell ref="J255:J256"/>
    <mergeCell ref="A278:J278"/>
    <mergeCell ref="A279:B279"/>
    <mergeCell ref="A281:A282"/>
    <mergeCell ref="B281:B282"/>
    <mergeCell ref="C281:D281"/>
    <mergeCell ref="E281:F281"/>
    <mergeCell ref="G281:H281"/>
    <mergeCell ref="J281:J282"/>
    <mergeCell ref="A304:J304"/>
    <mergeCell ref="A305:B305"/>
    <mergeCell ref="A307:A308"/>
    <mergeCell ref="B307:B308"/>
    <mergeCell ref="C307:D307"/>
    <mergeCell ref="E307:F307"/>
    <mergeCell ref="G307:H307"/>
    <mergeCell ref="J307:J308"/>
    <mergeCell ref="A330:J330"/>
    <mergeCell ref="A331:B331"/>
    <mergeCell ref="A333:A334"/>
    <mergeCell ref="B333:B334"/>
    <mergeCell ref="C333:D333"/>
    <mergeCell ref="E333:F333"/>
    <mergeCell ref="G333:H333"/>
    <mergeCell ref="J333:J334"/>
    <mergeCell ref="A356:J356"/>
    <mergeCell ref="A357:B357"/>
    <mergeCell ref="A359:A360"/>
    <mergeCell ref="B359:B360"/>
    <mergeCell ref="C359:D359"/>
    <mergeCell ref="E359:F359"/>
    <mergeCell ref="G359:H359"/>
    <mergeCell ref="J359:J360"/>
    <mergeCell ref="A382:J382"/>
    <mergeCell ref="A383:B383"/>
    <mergeCell ref="A385:A386"/>
    <mergeCell ref="B385:B386"/>
    <mergeCell ref="C385:D385"/>
    <mergeCell ref="E385:F385"/>
    <mergeCell ref="G385:H385"/>
    <mergeCell ref="J385:J386"/>
    <mergeCell ref="A408:J408"/>
    <mergeCell ref="A409:B409"/>
    <mergeCell ref="A411:A412"/>
    <mergeCell ref="B411:B412"/>
    <mergeCell ref="C411:D411"/>
    <mergeCell ref="E411:F411"/>
    <mergeCell ref="G411:H411"/>
    <mergeCell ref="J411:J412"/>
    <mergeCell ref="A434:J434"/>
    <mergeCell ref="A435:B435"/>
    <mergeCell ref="A437:A438"/>
    <mergeCell ref="B437:B438"/>
    <mergeCell ref="C437:D437"/>
    <mergeCell ref="E437:F437"/>
    <mergeCell ref="G437:H437"/>
    <mergeCell ref="J437:J438"/>
    <mergeCell ref="A460:J460"/>
    <mergeCell ref="A461:B461"/>
    <mergeCell ref="A463:A464"/>
    <mergeCell ref="B463:B464"/>
    <mergeCell ref="C463:D463"/>
    <mergeCell ref="E463:F463"/>
    <mergeCell ref="G463:H463"/>
    <mergeCell ref="J463:J464"/>
    <mergeCell ref="A486:J486"/>
    <mergeCell ref="A487:B487"/>
    <mergeCell ref="A489:A490"/>
    <mergeCell ref="B489:B490"/>
    <mergeCell ref="C489:D489"/>
    <mergeCell ref="E489:F489"/>
    <mergeCell ref="G489:H489"/>
    <mergeCell ref="J489:J490"/>
    <mergeCell ref="A512:J512"/>
    <mergeCell ref="A513:B513"/>
    <mergeCell ref="A515:A516"/>
    <mergeCell ref="B515:B516"/>
    <mergeCell ref="C515:D515"/>
    <mergeCell ref="E515:F515"/>
    <mergeCell ref="G515:H515"/>
    <mergeCell ref="J515:J516"/>
    <mergeCell ref="A538:J538"/>
    <mergeCell ref="A539:B539"/>
    <mergeCell ref="A541:A542"/>
    <mergeCell ref="B541:B542"/>
    <mergeCell ref="C541:D541"/>
    <mergeCell ref="E541:F541"/>
    <mergeCell ref="G541:H541"/>
    <mergeCell ref="J541:J542"/>
    <mergeCell ref="A564:J564"/>
    <mergeCell ref="A565:B565"/>
    <mergeCell ref="A567:A568"/>
    <mergeCell ref="B567:B568"/>
    <mergeCell ref="C567:D567"/>
    <mergeCell ref="E567:F567"/>
    <mergeCell ref="G567:H567"/>
    <mergeCell ref="J567:J568"/>
    <mergeCell ref="A590:J590"/>
    <mergeCell ref="A591:B591"/>
    <mergeCell ref="A593:A594"/>
    <mergeCell ref="B593:B594"/>
    <mergeCell ref="C593:D593"/>
    <mergeCell ref="E593:F593"/>
    <mergeCell ref="G593:H593"/>
    <mergeCell ref="J593:J594"/>
    <mergeCell ref="A616:J616"/>
    <mergeCell ref="A617:B617"/>
    <mergeCell ref="A619:A620"/>
    <mergeCell ref="B619:B620"/>
    <mergeCell ref="C619:D619"/>
    <mergeCell ref="E619:F619"/>
    <mergeCell ref="G619:H619"/>
    <mergeCell ref="J619:J620"/>
    <mergeCell ref="A642:J642"/>
    <mergeCell ref="A643:B643"/>
    <mergeCell ref="A645:A646"/>
    <mergeCell ref="B645:B646"/>
    <mergeCell ref="C645:D645"/>
    <mergeCell ref="E645:F645"/>
    <mergeCell ref="G645:H645"/>
    <mergeCell ref="J645:J646"/>
    <mergeCell ref="A668:J668"/>
    <mergeCell ref="A669:B669"/>
    <mergeCell ref="A671:A672"/>
    <mergeCell ref="B671:B672"/>
    <mergeCell ref="C671:D671"/>
    <mergeCell ref="E671:F671"/>
    <mergeCell ref="G671:H671"/>
    <mergeCell ref="J671:J672"/>
    <mergeCell ref="A694:J694"/>
    <mergeCell ref="A695:B695"/>
    <mergeCell ref="A697:A698"/>
    <mergeCell ref="B697:B698"/>
    <mergeCell ref="C697:D697"/>
    <mergeCell ref="E697:F697"/>
    <mergeCell ref="G697:H697"/>
    <mergeCell ref="J697:J698"/>
    <mergeCell ref="A720:J720"/>
    <mergeCell ref="A721:B721"/>
    <mergeCell ref="A723:A724"/>
    <mergeCell ref="B723:B724"/>
    <mergeCell ref="C723:D723"/>
    <mergeCell ref="E723:F723"/>
    <mergeCell ref="G723:H723"/>
    <mergeCell ref="J723:J724"/>
    <mergeCell ref="A746:J746"/>
    <mergeCell ref="A747:B747"/>
    <mergeCell ref="A749:A750"/>
    <mergeCell ref="B749:B750"/>
    <mergeCell ref="C749:D749"/>
    <mergeCell ref="E749:F749"/>
    <mergeCell ref="G749:H749"/>
    <mergeCell ref="J749:J750"/>
    <mergeCell ref="A772:J772"/>
    <mergeCell ref="A773:B773"/>
    <mergeCell ref="A775:A776"/>
    <mergeCell ref="B775:B776"/>
    <mergeCell ref="C775:D775"/>
    <mergeCell ref="E775:F775"/>
    <mergeCell ref="G775:H775"/>
    <mergeCell ref="J775:J776"/>
    <mergeCell ref="A798:J798"/>
    <mergeCell ref="A799:B799"/>
    <mergeCell ref="A801:A802"/>
    <mergeCell ref="B801:B802"/>
    <mergeCell ref="C801:D801"/>
    <mergeCell ref="E801:F801"/>
    <mergeCell ref="G801:H801"/>
    <mergeCell ref="J801:J802"/>
    <mergeCell ref="A824:J824"/>
    <mergeCell ref="A825:B825"/>
    <mergeCell ref="A827:A828"/>
    <mergeCell ref="B827:B828"/>
    <mergeCell ref="C827:D827"/>
    <mergeCell ref="E827:F827"/>
    <mergeCell ref="G827:H827"/>
    <mergeCell ref="J827:J828"/>
    <mergeCell ref="A850:J850"/>
    <mergeCell ref="A851:B851"/>
    <mergeCell ref="A853:A854"/>
    <mergeCell ref="B853:B854"/>
    <mergeCell ref="C853:D853"/>
    <mergeCell ref="E853:F853"/>
    <mergeCell ref="G853:H853"/>
    <mergeCell ref="J853:J854"/>
    <mergeCell ref="A876:J876"/>
    <mergeCell ref="A877:B877"/>
    <mergeCell ref="A879:A880"/>
    <mergeCell ref="B879:B880"/>
    <mergeCell ref="C879:D879"/>
    <mergeCell ref="E879:F879"/>
    <mergeCell ref="G879:H879"/>
    <mergeCell ref="J879:J880"/>
    <mergeCell ref="A902:J902"/>
    <mergeCell ref="A903:B903"/>
    <mergeCell ref="A905:A906"/>
    <mergeCell ref="B905:B906"/>
    <mergeCell ref="C905:D905"/>
    <mergeCell ref="E905:F905"/>
    <mergeCell ref="G905:H905"/>
    <mergeCell ref="J905:J906"/>
    <mergeCell ref="A928:J928"/>
    <mergeCell ref="A929:B929"/>
    <mergeCell ref="A931:A932"/>
    <mergeCell ref="B931:B932"/>
    <mergeCell ref="C931:D931"/>
    <mergeCell ref="E931:F931"/>
    <mergeCell ref="G931:H931"/>
    <mergeCell ref="J931:J932"/>
    <mergeCell ref="A954:J954"/>
    <mergeCell ref="A955:B955"/>
    <mergeCell ref="A957:A958"/>
    <mergeCell ref="B957:B958"/>
    <mergeCell ref="C957:D957"/>
    <mergeCell ref="E957:F957"/>
    <mergeCell ref="G957:H957"/>
    <mergeCell ref="J957:J958"/>
    <mergeCell ref="A980:J980"/>
    <mergeCell ref="A981:B981"/>
    <mergeCell ref="A983:A984"/>
    <mergeCell ref="B983:B984"/>
    <mergeCell ref="C983:D983"/>
    <mergeCell ref="E983:F983"/>
    <mergeCell ref="G983:H983"/>
    <mergeCell ref="J983:J984"/>
  </mergeCells>
  <printOptions/>
  <pageMargins left="0.1968503937007874" right="0" top="0.5511811023622047" bottom="0.3543307086614173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70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7.28125" style="1" customWidth="1"/>
    <col min="2" max="2" width="50.140625" style="1" customWidth="1"/>
    <col min="3" max="3" width="18.57421875" style="1" customWidth="1"/>
    <col min="4" max="4" width="15.57421875" style="1" customWidth="1"/>
    <col min="5" max="16384" width="9.00390625" style="1" customWidth="1"/>
  </cols>
  <sheetData>
    <row r="1" spans="1:4" ht="21">
      <c r="A1" s="499" t="s">
        <v>199</v>
      </c>
      <c r="B1" s="499"/>
      <c r="C1" s="499"/>
      <c r="D1" s="499"/>
    </row>
    <row r="2" spans="1:4" ht="21">
      <c r="A2" s="499" t="s">
        <v>200</v>
      </c>
      <c r="B2" s="499"/>
      <c r="C2" s="499"/>
      <c r="D2" s="499"/>
    </row>
    <row r="3" spans="1:4" ht="21">
      <c r="A3" s="55" t="s">
        <v>173</v>
      </c>
      <c r="B3" s="56"/>
      <c r="C3" s="55" t="s">
        <v>201</v>
      </c>
      <c r="D3" s="55"/>
    </row>
    <row r="4" spans="1:4" ht="21">
      <c r="A4" s="55" t="s">
        <v>202</v>
      </c>
      <c r="B4" s="55" t="s">
        <v>203</v>
      </c>
      <c r="C4" s="55" t="s">
        <v>166</v>
      </c>
      <c r="D4" s="55"/>
    </row>
    <row r="5" spans="1:4" ht="21.75" thickBot="1">
      <c r="A5" s="500" t="s">
        <v>252</v>
      </c>
      <c r="B5" s="500"/>
      <c r="C5" s="500"/>
      <c r="D5" s="500"/>
    </row>
    <row r="6" spans="1:4" ht="21">
      <c r="A6" s="507" t="s">
        <v>2</v>
      </c>
      <c r="B6" s="508" t="s">
        <v>3</v>
      </c>
      <c r="C6" s="59" t="s">
        <v>205</v>
      </c>
      <c r="D6" s="509" t="s">
        <v>8</v>
      </c>
    </row>
    <row r="7" spans="1:4" ht="21.75" thickBot="1">
      <c r="A7" s="502"/>
      <c r="B7" s="504"/>
      <c r="C7" s="61" t="s">
        <v>206</v>
      </c>
      <c r="D7" s="506"/>
    </row>
    <row r="8" spans="1:4" ht="21">
      <c r="A8" s="91">
        <v>1</v>
      </c>
      <c r="B8" s="92" t="s">
        <v>14</v>
      </c>
      <c r="C8" s="38"/>
      <c r="D8" s="93"/>
    </row>
    <row r="9" spans="1:8" ht="21">
      <c r="A9" s="62" t="s">
        <v>253</v>
      </c>
      <c r="B9" s="18" t="s">
        <v>209</v>
      </c>
      <c r="C9" s="15" t="e">
        <f>#REF!+#REF!</f>
        <v>#REF!</v>
      </c>
      <c r="D9" s="68"/>
      <c r="H9" s="25"/>
    </row>
    <row r="10" spans="1:4" ht="21">
      <c r="A10" s="62" t="s">
        <v>208</v>
      </c>
      <c r="B10" s="18" t="s">
        <v>211</v>
      </c>
      <c r="C10" s="15" t="e">
        <f>#REF!</f>
        <v>#REF!</v>
      </c>
      <c r="D10" s="68"/>
    </row>
    <row r="11" spans="1:4" ht="21">
      <c r="A11" s="62" t="s">
        <v>210</v>
      </c>
      <c r="B11" s="18" t="s">
        <v>213</v>
      </c>
      <c r="C11" s="15" t="e">
        <f>#REF!</f>
        <v>#REF!</v>
      </c>
      <c r="D11" s="68"/>
    </row>
    <row r="12" spans="1:4" ht="21">
      <c r="A12" s="62" t="s">
        <v>212</v>
      </c>
      <c r="B12" s="18" t="s">
        <v>215</v>
      </c>
      <c r="C12" s="15"/>
      <c r="D12" s="68"/>
    </row>
    <row r="13" spans="1:4" ht="21">
      <c r="A13" s="62"/>
      <c r="B13" s="18" t="s">
        <v>32</v>
      </c>
      <c r="C13" s="15" t="e">
        <f>#REF!</f>
        <v>#REF!</v>
      </c>
      <c r="D13" s="68"/>
    </row>
    <row r="14" spans="1:4" ht="21">
      <c r="A14" s="62"/>
      <c r="B14" s="18" t="s">
        <v>33</v>
      </c>
      <c r="C14" s="15" t="e">
        <f>#REF!</f>
        <v>#REF!</v>
      </c>
      <c r="D14" s="68"/>
    </row>
    <row r="15" spans="1:4" ht="21">
      <c r="A15" s="62" t="s">
        <v>214</v>
      </c>
      <c r="B15" s="18" t="s">
        <v>217</v>
      </c>
      <c r="C15" s="15" t="e">
        <f>#REF!</f>
        <v>#REF!</v>
      </c>
      <c r="D15" s="68"/>
    </row>
    <row r="16" spans="1:4" ht="21">
      <c r="A16" s="62" t="s">
        <v>216</v>
      </c>
      <c r="B16" s="18" t="s">
        <v>219</v>
      </c>
      <c r="C16" s="15" t="e">
        <f>#REF!</f>
        <v>#REF!</v>
      </c>
      <c r="D16" s="68"/>
    </row>
    <row r="17" spans="1:4" ht="21">
      <c r="A17" s="62" t="s">
        <v>218</v>
      </c>
      <c r="B17" s="18" t="s">
        <v>34</v>
      </c>
      <c r="C17" s="15" t="e">
        <f>#REF!</f>
        <v>#REF!</v>
      </c>
      <c r="D17" s="68"/>
    </row>
    <row r="18" spans="1:4" ht="21">
      <c r="A18" s="62"/>
      <c r="B18" s="28" t="s">
        <v>41</v>
      </c>
      <c r="C18" s="95" t="e">
        <f>SUM(C9:C17)</f>
        <v>#REF!</v>
      </c>
      <c r="D18" s="68"/>
    </row>
    <row r="19" spans="1:4" ht="21">
      <c r="A19" s="62"/>
      <c r="B19" s="96"/>
      <c r="C19" s="95"/>
      <c r="D19" s="68"/>
    </row>
    <row r="20" spans="1:4" ht="21">
      <c r="A20" s="97" t="s">
        <v>221</v>
      </c>
      <c r="B20" s="98" t="s">
        <v>42</v>
      </c>
      <c r="C20" s="15"/>
      <c r="D20" s="68"/>
    </row>
    <row r="21" spans="1:4" ht="21">
      <c r="A21" s="62" t="s">
        <v>222</v>
      </c>
      <c r="B21" s="18" t="s">
        <v>43</v>
      </c>
      <c r="C21" s="15" t="e">
        <f>#REF!</f>
        <v>#REF!</v>
      </c>
      <c r="D21" s="68"/>
    </row>
    <row r="22" spans="1:4" ht="21">
      <c r="A22" s="62" t="s">
        <v>223</v>
      </c>
      <c r="B22" s="18" t="s">
        <v>52</v>
      </c>
      <c r="C22" s="15" t="e">
        <f>#REF!</f>
        <v>#REF!</v>
      </c>
      <c r="D22" s="68"/>
    </row>
    <row r="23" spans="1:4" ht="21">
      <c r="A23" s="62" t="s">
        <v>224</v>
      </c>
      <c r="B23" s="18" t="s">
        <v>56</v>
      </c>
      <c r="C23" s="15" t="e">
        <f>#REF!</f>
        <v>#REF!</v>
      </c>
      <c r="D23" s="68"/>
    </row>
    <row r="24" spans="1:4" ht="21">
      <c r="A24" s="62" t="s">
        <v>225</v>
      </c>
      <c r="B24" s="18" t="s">
        <v>59</v>
      </c>
      <c r="C24" s="15" t="e">
        <f>#REF!</f>
        <v>#REF!</v>
      </c>
      <c r="D24" s="68"/>
    </row>
    <row r="25" spans="1:4" ht="21">
      <c r="A25" s="62" t="s">
        <v>226</v>
      </c>
      <c r="B25" s="18" t="s">
        <v>66</v>
      </c>
      <c r="C25" s="15" t="e">
        <f>#REF!</f>
        <v>#REF!</v>
      </c>
      <c r="D25" s="68"/>
    </row>
    <row r="26" spans="1:4" ht="21">
      <c r="A26" s="62" t="s">
        <v>227</v>
      </c>
      <c r="B26" s="18" t="s">
        <v>69</v>
      </c>
      <c r="C26" s="15" t="e">
        <f>#REF!</f>
        <v>#REF!</v>
      </c>
      <c r="D26" s="68"/>
    </row>
    <row r="27" spans="1:4" ht="21">
      <c r="A27" s="62" t="s">
        <v>228</v>
      </c>
      <c r="B27" s="18" t="s">
        <v>75</v>
      </c>
      <c r="C27" s="15" t="e">
        <f>#REF!</f>
        <v>#REF!</v>
      </c>
      <c r="D27" s="68"/>
    </row>
    <row r="28" spans="1:4" ht="21">
      <c r="A28" s="62" t="s">
        <v>229</v>
      </c>
      <c r="B28" s="99" t="s">
        <v>79</v>
      </c>
      <c r="C28" s="15" t="e">
        <f>#REF!</f>
        <v>#REF!</v>
      </c>
      <c r="D28" s="68"/>
    </row>
    <row r="29" spans="1:4" ht="21">
      <c r="A29" s="62" t="s">
        <v>230</v>
      </c>
      <c r="B29" s="18" t="s">
        <v>83</v>
      </c>
      <c r="C29" s="15" t="e">
        <f>#REF!</f>
        <v>#REF!</v>
      </c>
      <c r="D29" s="68"/>
    </row>
    <row r="30" spans="1:4" ht="21">
      <c r="A30" s="62" t="s">
        <v>231</v>
      </c>
      <c r="B30" s="18" t="s">
        <v>105</v>
      </c>
      <c r="C30" s="15" t="e">
        <f>#REF!</f>
        <v>#REF!</v>
      </c>
      <c r="D30" s="68"/>
    </row>
    <row r="31" spans="1:4" ht="21">
      <c r="A31" s="62" t="s">
        <v>232</v>
      </c>
      <c r="B31" s="18" t="s">
        <v>233</v>
      </c>
      <c r="C31" s="15" t="e">
        <f>#REF!</f>
        <v>#REF!</v>
      </c>
      <c r="D31" s="68"/>
    </row>
    <row r="32" spans="1:4" ht="21">
      <c r="A32" s="100"/>
      <c r="B32" s="47"/>
      <c r="C32" s="42"/>
      <c r="D32" s="101"/>
    </row>
    <row r="33" spans="1:4" ht="21">
      <c r="A33" s="100"/>
      <c r="B33" s="47"/>
      <c r="C33" s="42"/>
      <c r="D33" s="101"/>
    </row>
    <row r="34" spans="1:4" ht="21.75" thickBot="1">
      <c r="A34" s="69"/>
      <c r="B34" s="102" t="s">
        <v>121</v>
      </c>
      <c r="C34" s="103" t="e">
        <f>SUM(C21:C31)</f>
        <v>#REF!</v>
      </c>
      <c r="D34" s="73"/>
    </row>
    <row r="35" spans="1:4" ht="21">
      <c r="A35" s="499" t="s">
        <v>199</v>
      </c>
      <c r="B35" s="499"/>
      <c r="C35" s="499"/>
      <c r="D35" s="499"/>
    </row>
    <row r="36" spans="1:4" ht="21">
      <c r="A36" s="499" t="s">
        <v>200</v>
      </c>
      <c r="B36" s="499"/>
      <c r="C36" s="499"/>
      <c r="D36" s="499"/>
    </row>
    <row r="37" spans="1:4" ht="21">
      <c r="A37" s="55" t="s">
        <v>173</v>
      </c>
      <c r="B37" s="56"/>
      <c r="C37" s="55" t="s">
        <v>201</v>
      </c>
      <c r="D37" s="55"/>
    </row>
    <row r="38" spans="1:4" ht="21">
      <c r="A38" s="55" t="s">
        <v>202</v>
      </c>
      <c r="B38" s="55" t="s">
        <v>203</v>
      </c>
      <c r="C38" s="55" t="s">
        <v>166</v>
      </c>
      <c r="D38" s="55"/>
    </row>
    <row r="39" spans="1:4" ht="21.75" thickBot="1">
      <c r="A39" s="500" t="s">
        <v>254</v>
      </c>
      <c r="B39" s="500"/>
      <c r="C39" s="500"/>
      <c r="D39" s="500"/>
    </row>
    <row r="40" spans="1:4" ht="21">
      <c r="A40" s="501" t="s">
        <v>2</v>
      </c>
      <c r="B40" s="503" t="s">
        <v>3</v>
      </c>
      <c r="C40" s="104" t="s">
        <v>205</v>
      </c>
      <c r="D40" s="505" t="s">
        <v>8</v>
      </c>
    </row>
    <row r="41" spans="1:4" ht="21.75" thickBot="1">
      <c r="A41" s="502"/>
      <c r="B41" s="504"/>
      <c r="C41" s="61" t="s">
        <v>206</v>
      </c>
      <c r="D41" s="506"/>
    </row>
    <row r="42" spans="1:4" ht="21">
      <c r="A42" s="62" t="s">
        <v>184</v>
      </c>
      <c r="B42" s="105" t="s">
        <v>122</v>
      </c>
      <c r="C42" s="15"/>
      <c r="D42" s="106"/>
    </row>
    <row r="43" spans="1:4" ht="21">
      <c r="A43" s="100" t="s">
        <v>235</v>
      </c>
      <c r="B43" s="18" t="s">
        <v>123</v>
      </c>
      <c r="C43" s="42">
        <v>942.4</v>
      </c>
      <c r="D43" s="107"/>
    </row>
    <row r="44" spans="1:4" ht="21">
      <c r="A44" s="62" t="s">
        <v>236</v>
      </c>
      <c r="B44" s="18" t="s">
        <v>126</v>
      </c>
      <c r="C44" s="19">
        <v>7407.102000000001</v>
      </c>
      <c r="D44" s="107"/>
    </row>
    <row r="45" spans="1:4" ht="21">
      <c r="A45" s="108" t="s">
        <v>237</v>
      </c>
      <c r="B45" s="109" t="s">
        <v>132</v>
      </c>
      <c r="C45" s="110">
        <v>1367.265</v>
      </c>
      <c r="D45" s="93"/>
    </row>
    <row r="46" spans="1:4" ht="21">
      <c r="A46" s="111" t="s">
        <v>238</v>
      </c>
      <c r="B46" s="112" t="s">
        <v>139</v>
      </c>
      <c r="C46" s="38">
        <v>6924.799999999999</v>
      </c>
      <c r="D46" s="93"/>
    </row>
    <row r="47" spans="1:4" ht="21">
      <c r="A47" s="108" t="s">
        <v>239</v>
      </c>
      <c r="B47" s="36" t="s">
        <v>240</v>
      </c>
      <c r="C47" s="38">
        <v>108.009</v>
      </c>
      <c r="D47" s="113"/>
    </row>
    <row r="48" spans="1:4" ht="21">
      <c r="A48" s="108" t="s">
        <v>241</v>
      </c>
      <c r="B48" s="18" t="s">
        <v>143</v>
      </c>
      <c r="C48" s="15">
        <v>11940</v>
      </c>
      <c r="D48" s="68"/>
    </row>
    <row r="49" spans="1:4" ht="21">
      <c r="A49" s="62"/>
      <c r="B49" s="28" t="s">
        <v>144</v>
      </c>
      <c r="C49" s="114">
        <f>SUM(C43:C48)</f>
        <v>28689.575999999997</v>
      </c>
      <c r="D49" s="68"/>
    </row>
    <row r="50" spans="1:4" ht="21">
      <c r="A50" s="62" t="s">
        <v>242</v>
      </c>
      <c r="B50" s="105" t="s">
        <v>145</v>
      </c>
      <c r="C50" s="15"/>
      <c r="D50" s="68"/>
    </row>
    <row r="51" spans="1:4" ht="21">
      <c r="A51" s="62" t="s">
        <v>243</v>
      </c>
      <c r="B51" s="36" t="s">
        <v>146</v>
      </c>
      <c r="C51" s="15">
        <v>2800</v>
      </c>
      <c r="D51" s="68"/>
    </row>
    <row r="52" spans="1:4" ht="21">
      <c r="A52" s="62" t="s">
        <v>244</v>
      </c>
      <c r="B52" s="18" t="s">
        <v>147</v>
      </c>
      <c r="C52" s="15">
        <v>984</v>
      </c>
      <c r="D52" s="68"/>
    </row>
    <row r="53" spans="1:4" ht="21">
      <c r="A53" s="62" t="s">
        <v>245</v>
      </c>
      <c r="B53" s="18" t="s">
        <v>148</v>
      </c>
      <c r="C53" s="15">
        <v>3210</v>
      </c>
      <c r="D53" s="68"/>
    </row>
    <row r="54" spans="1:4" ht="21">
      <c r="A54" s="62" t="s">
        <v>246</v>
      </c>
      <c r="B54" s="18" t="s">
        <v>151</v>
      </c>
      <c r="C54" s="15">
        <v>16690</v>
      </c>
      <c r="D54" s="68"/>
    </row>
    <row r="55" spans="1:4" ht="21">
      <c r="A55" s="62" t="s">
        <v>247</v>
      </c>
      <c r="B55" s="18" t="s">
        <v>155</v>
      </c>
      <c r="C55" s="15">
        <v>710</v>
      </c>
      <c r="D55" s="68"/>
    </row>
    <row r="56" spans="1:4" ht="21">
      <c r="A56" s="62" t="s">
        <v>248</v>
      </c>
      <c r="B56" s="18" t="s">
        <v>158</v>
      </c>
      <c r="C56" s="15">
        <v>10024.4</v>
      </c>
      <c r="D56" s="68"/>
    </row>
    <row r="57" spans="1:4" ht="21">
      <c r="A57" s="62"/>
      <c r="B57" s="28" t="s">
        <v>161</v>
      </c>
      <c r="C57" s="95">
        <f>SUM(C51:C56)</f>
        <v>34418.4</v>
      </c>
      <c r="D57" s="68"/>
    </row>
    <row r="58" spans="1:4" ht="21">
      <c r="A58" s="62"/>
      <c r="B58" s="96"/>
      <c r="C58" s="95"/>
      <c r="D58" s="68"/>
    </row>
    <row r="59" spans="1:4" ht="21">
      <c r="A59" s="62"/>
      <c r="B59" s="28" t="s">
        <v>249</v>
      </c>
      <c r="C59" s="95" t="e">
        <f>C18+C34+C49+C57</f>
        <v>#REF!</v>
      </c>
      <c r="D59" s="68"/>
    </row>
    <row r="60" spans="1:4" ht="21.75" thickBot="1">
      <c r="A60" s="69"/>
      <c r="B60" s="70"/>
      <c r="C60" s="71"/>
      <c r="D60" s="73"/>
    </row>
    <row r="61" spans="1:4" ht="21">
      <c r="A61" s="115"/>
      <c r="B61" s="116"/>
      <c r="C61" s="117"/>
      <c r="D61" s="116"/>
    </row>
    <row r="62" spans="1:4" ht="21">
      <c r="A62" s="116"/>
      <c r="B62" s="116" t="s">
        <v>193</v>
      </c>
      <c r="C62" s="116"/>
      <c r="D62" s="116"/>
    </row>
    <row r="63" spans="1:4" ht="21">
      <c r="A63" s="116"/>
      <c r="B63" s="51" t="s">
        <v>250</v>
      </c>
      <c r="C63" s="116"/>
      <c r="D63" s="116"/>
    </row>
    <row r="64" spans="1:4" ht="21">
      <c r="A64" s="116"/>
      <c r="B64" s="118" t="s">
        <v>195</v>
      </c>
      <c r="C64" s="116"/>
      <c r="D64" s="116"/>
    </row>
    <row r="65" spans="1:4" ht="21">
      <c r="A65" s="116"/>
      <c r="B65" s="116" t="s">
        <v>196</v>
      </c>
      <c r="C65" s="116"/>
      <c r="D65" s="116"/>
    </row>
    <row r="66" spans="1:4" ht="21">
      <c r="A66" s="116"/>
      <c r="B66" s="51" t="s">
        <v>251</v>
      </c>
      <c r="C66" s="116"/>
      <c r="D66" s="116"/>
    </row>
    <row r="67" spans="1:4" ht="21">
      <c r="A67" s="116"/>
      <c r="B67" s="118" t="s">
        <v>195</v>
      </c>
      <c r="C67" s="116"/>
      <c r="D67" s="116"/>
    </row>
    <row r="68" spans="1:5" ht="21">
      <c r="A68" s="116"/>
      <c r="B68" s="51"/>
      <c r="C68" s="116"/>
      <c r="D68" s="116"/>
      <c r="E68" s="116"/>
    </row>
    <row r="69" spans="1:5" ht="21">
      <c r="A69" s="115"/>
      <c r="B69" s="116"/>
      <c r="C69" s="117"/>
      <c r="D69" s="116"/>
      <c r="E69" s="116"/>
    </row>
    <row r="70" spans="1:4" ht="21">
      <c r="A70" s="116"/>
      <c r="B70" s="116"/>
      <c r="D70" s="116"/>
    </row>
  </sheetData>
  <sheetProtection/>
  <mergeCells count="12">
    <mergeCell ref="A1:D1"/>
    <mergeCell ref="A2:D2"/>
    <mergeCell ref="A5:D5"/>
    <mergeCell ref="A6:A7"/>
    <mergeCell ref="B6:B7"/>
    <mergeCell ref="D6:D7"/>
    <mergeCell ref="A35:D35"/>
    <mergeCell ref="A36:D36"/>
    <mergeCell ref="A39:D39"/>
    <mergeCell ref="A40:A41"/>
    <mergeCell ref="B40:B41"/>
    <mergeCell ref="D40:D41"/>
  </mergeCells>
  <printOptions/>
  <pageMargins left="0.5118110236220472" right="0" top="0.5511811023622047" bottom="0.35433070866141736" header="0.1968503937007874" footer="0.196850393700787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00390625" style="54" customWidth="1"/>
    <col min="2" max="2" width="28.00390625" style="54" customWidth="1"/>
    <col min="3" max="3" width="14.421875" style="54" customWidth="1"/>
    <col min="4" max="4" width="10.57421875" style="54" customWidth="1"/>
    <col min="5" max="5" width="13.8515625" style="54" customWidth="1"/>
    <col min="6" max="6" width="19.28125" style="54" customWidth="1"/>
    <col min="7" max="16384" width="9.00390625" style="54" customWidth="1"/>
  </cols>
  <sheetData>
    <row r="1" spans="1:6" ht="23.25">
      <c r="A1" s="513" t="s">
        <v>163</v>
      </c>
      <c r="B1" s="513"/>
      <c r="C1" s="513"/>
      <c r="D1" s="513"/>
      <c r="E1" s="513"/>
      <c r="F1" s="513"/>
    </row>
    <row r="2" spans="1:6" ht="23.25">
      <c r="A2" s="121" t="s">
        <v>261</v>
      </c>
      <c r="B2" s="121" t="s">
        <v>262</v>
      </c>
      <c r="C2" s="514" t="s">
        <v>165</v>
      </c>
      <c r="D2" s="514"/>
      <c r="E2" s="514" t="s">
        <v>166</v>
      </c>
      <c r="F2" s="514"/>
    </row>
    <row r="3" spans="1:6" ht="23.25">
      <c r="A3" s="55" t="s">
        <v>167</v>
      </c>
      <c r="B3" s="56" t="s">
        <v>168</v>
      </c>
      <c r="C3" s="55"/>
      <c r="D3" s="55"/>
      <c r="E3" s="1"/>
      <c r="F3" s="1"/>
    </row>
    <row r="4" spans="1:6" ht="23.25">
      <c r="A4" s="55" t="s">
        <v>169</v>
      </c>
      <c r="B4" s="57" t="s">
        <v>166</v>
      </c>
      <c r="C4" s="55"/>
      <c r="D4" s="55"/>
      <c r="E4" s="514" t="s">
        <v>170</v>
      </c>
      <c r="F4" s="514"/>
    </row>
    <row r="5" spans="1:6" ht="23.25">
      <c r="A5" s="55" t="s">
        <v>171</v>
      </c>
      <c r="B5" s="56"/>
      <c r="C5" s="55"/>
      <c r="D5" s="55"/>
      <c r="E5" s="1"/>
      <c r="F5" s="1"/>
    </row>
    <row r="6" spans="1:6" ht="23.25">
      <c r="A6" s="55" t="s">
        <v>172</v>
      </c>
      <c r="B6" s="56"/>
      <c r="C6" s="514" t="s">
        <v>165</v>
      </c>
      <c r="D6" s="514"/>
      <c r="E6" s="514" t="s">
        <v>166</v>
      </c>
      <c r="F6" s="514"/>
    </row>
    <row r="7" spans="1:6" ht="23.25">
      <c r="A7" s="55" t="s">
        <v>173</v>
      </c>
      <c r="B7" s="56"/>
      <c r="C7" s="55"/>
      <c r="F7" s="1"/>
    </row>
    <row r="8" spans="1:6" ht="23.25">
      <c r="A8" s="55" t="s">
        <v>174</v>
      </c>
      <c r="B8" s="56"/>
      <c r="C8" s="55"/>
      <c r="D8" s="55" t="s">
        <v>9</v>
      </c>
      <c r="E8" s="1" t="s">
        <v>45</v>
      </c>
      <c r="F8" s="1"/>
    </row>
    <row r="9" spans="1:6" ht="24" thickBot="1">
      <c r="A9" s="58" t="s">
        <v>255</v>
      </c>
      <c r="B9" s="58"/>
      <c r="C9" s="58"/>
      <c r="D9" s="58"/>
      <c r="E9" s="1"/>
      <c r="F9" s="1"/>
    </row>
    <row r="10" spans="1:6" ht="23.25">
      <c r="A10" s="507" t="s">
        <v>2</v>
      </c>
      <c r="B10" s="508" t="s">
        <v>3</v>
      </c>
      <c r="C10" s="59" t="s">
        <v>176</v>
      </c>
      <c r="D10" s="508" t="s">
        <v>177</v>
      </c>
      <c r="E10" s="60" t="s">
        <v>178</v>
      </c>
      <c r="F10" s="509" t="s">
        <v>8</v>
      </c>
    </row>
    <row r="11" spans="1:6" ht="24" thickBot="1">
      <c r="A11" s="502"/>
      <c r="B11" s="504"/>
      <c r="C11" s="61" t="s">
        <v>179</v>
      </c>
      <c r="D11" s="504"/>
      <c r="E11" s="61" t="s">
        <v>179</v>
      </c>
      <c r="F11" s="506"/>
    </row>
    <row r="12" spans="1:6" ht="23.25">
      <c r="A12" s="62" t="s">
        <v>180</v>
      </c>
      <c r="B12" s="18" t="s">
        <v>14</v>
      </c>
      <c r="C12" s="15" t="e">
        <f>'แบบปร.6(ไม่ตอกเข็ม)'!C18</f>
        <v>#REF!</v>
      </c>
      <c r="D12" s="63">
        <v>1.2726</v>
      </c>
      <c r="E12" s="15" t="e">
        <f>D12*C12</f>
        <v>#REF!</v>
      </c>
      <c r="F12" s="64" t="s">
        <v>328</v>
      </c>
    </row>
    <row r="13" spans="1:6" ht="23.25">
      <c r="A13" s="62" t="s">
        <v>182</v>
      </c>
      <c r="B13" s="18" t="s">
        <v>42</v>
      </c>
      <c r="C13" s="15" t="e">
        <f>'แบบปร.6(ไม่ตอกเข็ม)'!C34</f>
        <v>#REF!</v>
      </c>
      <c r="D13" s="63">
        <f>D12</f>
        <v>1.2726</v>
      </c>
      <c r="E13" s="15" t="e">
        <f>D13*C13</f>
        <v>#REF!</v>
      </c>
      <c r="F13" s="65" t="s">
        <v>327</v>
      </c>
    </row>
    <row r="14" spans="1:8" ht="23.25">
      <c r="A14" s="62" t="s">
        <v>184</v>
      </c>
      <c r="B14" s="66" t="s">
        <v>122</v>
      </c>
      <c r="C14" s="15" t="e">
        <f>#REF!</f>
        <v>#REF!</v>
      </c>
      <c r="D14" s="63">
        <f>D12</f>
        <v>1.2726</v>
      </c>
      <c r="E14" s="15" t="e">
        <f>D14*C14</f>
        <v>#REF!</v>
      </c>
      <c r="F14" s="65" t="s">
        <v>185</v>
      </c>
      <c r="H14" s="139"/>
    </row>
    <row r="15" spans="1:6" ht="23.25">
      <c r="A15" s="62" t="s">
        <v>186</v>
      </c>
      <c r="B15" s="18" t="s">
        <v>145</v>
      </c>
      <c r="C15" s="15" t="e">
        <f>#REF!</f>
        <v>#REF!</v>
      </c>
      <c r="D15" s="63">
        <f>D12</f>
        <v>1.2726</v>
      </c>
      <c r="E15" s="15" t="e">
        <f>D15*C15</f>
        <v>#REF!</v>
      </c>
      <c r="F15" s="65" t="s">
        <v>187</v>
      </c>
    </row>
    <row r="16" spans="1:6" ht="23.25">
      <c r="A16" s="62"/>
      <c r="B16" s="18"/>
      <c r="C16" s="15"/>
      <c r="D16" s="16"/>
      <c r="E16" s="67"/>
      <c r="F16" s="68" t="s">
        <v>188</v>
      </c>
    </row>
    <row r="17" spans="1:6" ht="23.25">
      <c r="A17" s="62"/>
      <c r="B17" s="18"/>
      <c r="C17" s="15"/>
      <c r="D17" s="18"/>
      <c r="E17" s="67"/>
      <c r="F17" s="68"/>
    </row>
    <row r="18" spans="1:6" ht="24" thickBot="1">
      <c r="A18" s="69"/>
      <c r="B18" s="70"/>
      <c r="C18" s="71"/>
      <c r="D18" s="70"/>
      <c r="E18" s="72"/>
      <c r="F18" s="73"/>
    </row>
    <row r="19" spans="1:8" ht="23.25">
      <c r="A19" s="74" t="s">
        <v>189</v>
      </c>
      <c r="B19" s="75" t="s">
        <v>190</v>
      </c>
      <c r="C19" s="76"/>
      <c r="D19" s="77"/>
      <c r="E19" s="78" t="e">
        <f>SUM(E12:E16)</f>
        <v>#REF!</v>
      </c>
      <c r="F19" s="79"/>
      <c r="H19" s="139">
        <v>803000</v>
      </c>
    </row>
    <row r="20" spans="1:8" ht="24" thickBot="1">
      <c r="A20" s="62"/>
      <c r="B20" s="80" t="s">
        <v>191</v>
      </c>
      <c r="C20" s="81"/>
      <c r="D20" s="82"/>
      <c r="E20" s="83" t="e">
        <f>ROUNDDOWN(E19,-3)</f>
        <v>#REF!</v>
      </c>
      <c r="F20" s="68"/>
      <c r="H20" s="139" t="e">
        <f>E20</f>
        <v>#REF!</v>
      </c>
    </row>
    <row r="21" spans="1:8" ht="24.75" thickBot="1" thickTop="1">
      <c r="A21" s="84" t="s">
        <v>329</v>
      </c>
      <c r="B21" s="146" t="s">
        <v>330</v>
      </c>
      <c r="C21" s="147" t="e">
        <f>"("&amp;_xlfn.BAHTTEXT(E20)&amp;")"</f>
        <v>#REF!</v>
      </c>
      <c r="D21" s="85"/>
      <c r="E21" s="85"/>
      <c r="F21" s="86"/>
      <c r="H21" s="139" t="e">
        <f>H19-H20</f>
        <v>#REF!</v>
      </c>
    </row>
    <row r="22" spans="1:6" ht="23.25">
      <c r="A22" s="1"/>
      <c r="B22" s="1"/>
      <c r="C22" s="1"/>
      <c r="D22" s="1"/>
      <c r="E22" s="1"/>
      <c r="F22" s="1"/>
    </row>
    <row r="23" spans="2:6" ht="23.25">
      <c r="B23" s="87" t="s">
        <v>193</v>
      </c>
      <c r="C23" s="88"/>
      <c r="D23" s="89"/>
      <c r="E23" s="90"/>
      <c r="F23" s="1"/>
    </row>
    <row r="24" spans="1:6" ht="23.25">
      <c r="A24" s="88"/>
      <c r="B24" s="510" t="s">
        <v>194</v>
      </c>
      <c r="C24" s="510"/>
      <c r="D24" s="89"/>
      <c r="E24" s="90"/>
      <c r="F24" s="1"/>
    </row>
    <row r="25" spans="2:5" ht="23.25">
      <c r="B25" s="87" t="s">
        <v>195</v>
      </c>
      <c r="C25" s="88"/>
      <c r="D25" s="89"/>
      <c r="E25" s="90"/>
    </row>
    <row r="26" spans="1:5" ht="23.25">
      <c r="A26" s="88"/>
      <c r="B26" s="89"/>
      <c r="C26" s="88"/>
      <c r="D26" s="89"/>
      <c r="E26" s="90"/>
    </row>
    <row r="27" spans="2:5" ht="23.25">
      <c r="B27" s="87" t="s">
        <v>196</v>
      </c>
      <c r="C27" s="88"/>
      <c r="D27" s="89"/>
      <c r="E27" s="90"/>
    </row>
    <row r="28" spans="1:5" ht="23.25">
      <c r="A28" s="89" t="s">
        <v>197</v>
      </c>
      <c r="B28" s="510" t="s">
        <v>194</v>
      </c>
      <c r="C28" s="510"/>
      <c r="D28" s="89"/>
      <c r="E28" s="90"/>
    </row>
    <row r="29" spans="2:5" ht="23.25">
      <c r="B29" s="87" t="s">
        <v>195</v>
      </c>
      <c r="C29" s="88"/>
      <c r="D29" s="89"/>
      <c r="E29" s="90"/>
    </row>
    <row r="30" spans="1:5" ht="23.25">
      <c r="A30" s="88"/>
      <c r="B30" s="89"/>
      <c r="C30" s="88"/>
      <c r="D30" s="89"/>
      <c r="E30" s="90"/>
    </row>
    <row r="31" spans="2:5" ht="23.25">
      <c r="B31" s="88" t="s">
        <v>198</v>
      </c>
      <c r="C31" s="88"/>
      <c r="D31" s="89"/>
      <c r="E31" s="90"/>
    </row>
    <row r="32" spans="1:5" ht="23.25">
      <c r="A32" s="88"/>
      <c r="B32" s="510" t="s">
        <v>194</v>
      </c>
      <c r="C32" s="510"/>
      <c r="D32" s="89"/>
      <c r="E32" s="90"/>
    </row>
    <row r="33" spans="2:5" ht="23.25">
      <c r="B33" s="87" t="s">
        <v>195</v>
      </c>
      <c r="C33" s="88"/>
      <c r="D33" s="89"/>
      <c r="E33" s="90"/>
    </row>
  </sheetData>
  <sheetProtection/>
  <mergeCells count="13">
    <mergeCell ref="A1:F1"/>
    <mergeCell ref="C2:D2"/>
    <mergeCell ref="E2:F2"/>
    <mergeCell ref="E4:F4"/>
    <mergeCell ref="C6:D6"/>
    <mergeCell ref="E6:F6"/>
    <mergeCell ref="B28:C28"/>
    <mergeCell ref="B32:C32"/>
    <mergeCell ref="A10:A11"/>
    <mergeCell ref="B10:B11"/>
    <mergeCell ref="D10:D11"/>
    <mergeCell ref="F10:F11"/>
    <mergeCell ref="B24:C24"/>
  </mergeCells>
  <printOptions/>
  <pageMargins left="0.1968503937007874" right="0" top="0.35433070866141736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0" customWidth="1"/>
    <col min="2" max="2" width="32.421875" style="0" customWidth="1"/>
    <col min="3" max="3" width="14.28125" style="0" customWidth="1"/>
    <col min="4" max="4" width="10.140625" style="0" customWidth="1"/>
    <col min="5" max="5" width="14.28125" style="0" customWidth="1"/>
    <col min="6" max="6" width="23.140625" style="0" customWidth="1"/>
    <col min="9" max="9" width="13.140625" style="0" bestFit="1" customWidth="1"/>
    <col min="11" max="11" width="10.7109375" style="0" customWidth="1"/>
    <col min="12" max="12" width="3.7109375" style="0" customWidth="1"/>
    <col min="13" max="13" width="11.7109375" style="0" bestFit="1" customWidth="1"/>
  </cols>
  <sheetData>
    <row r="1" spans="1:6" ht="21.75">
      <c r="A1" s="148"/>
      <c r="B1" s="148"/>
      <c r="C1" s="148"/>
      <c r="D1" s="148"/>
      <c r="E1" s="149"/>
      <c r="F1" s="150" t="s">
        <v>333</v>
      </c>
    </row>
    <row r="2" spans="1:6" ht="26.25">
      <c r="A2" s="526" t="s">
        <v>334</v>
      </c>
      <c r="B2" s="527"/>
      <c r="C2" s="527"/>
      <c r="D2" s="527"/>
      <c r="E2" s="527"/>
      <c r="F2" s="527"/>
    </row>
    <row r="3" spans="1:6" ht="21.75">
      <c r="A3" s="151" t="s">
        <v>261</v>
      </c>
      <c r="B3" s="149" t="s">
        <v>493</v>
      </c>
      <c r="C3" s="148"/>
      <c r="D3" s="148"/>
      <c r="E3" s="149"/>
      <c r="F3" s="149"/>
    </row>
    <row r="4" spans="1:6" ht="21.75">
      <c r="A4" s="151" t="s">
        <v>335</v>
      </c>
      <c r="B4" s="149" t="s">
        <v>932</v>
      </c>
      <c r="C4" s="148"/>
      <c r="D4" s="148"/>
      <c r="E4" s="149"/>
      <c r="F4" s="149"/>
    </row>
    <row r="5" spans="1:6" ht="21.75">
      <c r="A5" s="151"/>
      <c r="B5" s="149" t="s">
        <v>929</v>
      </c>
      <c r="C5" s="148"/>
      <c r="D5" s="148"/>
      <c r="E5" s="149"/>
      <c r="F5" s="149"/>
    </row>
    <row r="6" spans="1:6" ht="21.75">
      <c r="A6" s="151" t="s">
        <v>1188</v>
      </c>
      <c r="B6" s="149"/>
      <c r="C6" s="148"/>
      <c r="D6" s="148"/>
      <c r="E6" s="149"/>
      <c r="F6" s="149"/>
    </row>
    <row r="7" spans="1:7" ht="22.5">
      <c r="A7" s="151" t="s">
        <v>1189</v>
      </c>
      <c r="B7" s="149"/>
      <c r="C7" s="152"/>
      <c r="E7" s="149" t="s">
        <v>336</v>
      </c>
      <c r="F7" s="201" t="s">
        <v>965</v>
      </c>
      <c r="G7" s="153"/>
    </row>
    <row r="8" spans="1:7" ht="21.75">
      <c r="A8" s="151" t="s">
        <v>1190</v>
      </c>
      <c r="B8" s="339"/>
      <c r="C8" s="149"/>
      <c r="E8" s="154" t="s">
        <v>337</v>
      </c>
      <c r="F8" s="256">
        <v>241648</v>
      </c>
      <c r="G8" s="256"/>
    </row>
    <row r="9" spans="1:14" ht="21.75">
      <c r="A9" s="151"/>
      <c r="C9" s="149"/>
      <c r="D9" s="149"/>
      <c r="E9" s="154"/>
      <c r="F9" s="149"/>
      <c r="J9" t="s">
        <v>571</v>
      </c>
      <c r="M9" s="535" t="s">
        <v>572</v>
      </c>
      <c r="N9" s="535"/>
    </row>
    <row r="10" spans="1:14" ht="21">
      <c r="A10" s="528" t="s">
        <v>2</v>
      </c>
      <c r="B10" s="528" t="s">
        <v>3</v>
      </c>
      <c r="C10" s="155" t="s">
        <v>338</v>
      </c>
      <c r="D10" s="528" t="s">
        <v>339</v>
      </c>
      <c r="E10" s="155" t="s">
        <v>178</v>
      </c>
      <c r="F10" s="528" t="s">
        <v>8</v>
      </c>
      <c r="M10" s="534" t="s">
        <v>570</v>
      </c>
      <c r="N10" s="534"/>
    </row>
    <row r="11" spans="1:6" ht="21">
      <c r="A11" s="529"/>
      <c r="B11" s="529"/>
      <c r="C11" s="156" t="s">
        <v>340</v>
      </c>
      <c r="D11" s="529"/>
      <c r="E11" s="156" t="s">
        <v>341</v>
      </c>
      <c r="F11" s="529"/>
    </row>
    <row r="12" spans="1:9" ht="21.75">
      <c r="A12" s="157">
        <v>1</v>
      </c>
      <c r="B12" s="158" t="s">
        <v>342</v>
      </c>
      <c r="C12" s="159"/>
      <c r="D12" s="159"/>
      <c r="E12" s="159"/>
      <c r="F12" s="159"/>
      <c r="I12" t="s">
        <v>561</v>
      </c>
    </row>
    <row r="13" spans="1:13" ht="21.75">
      <c r="A13" s="160"/>
      <c r="B13" s="161" t="s">
        <v>930</v>
      </c>
      <c r="C13" s="162">
        <v>1547653.531615</v>
      </c>
      <c r="D13" s="163">
        <v>1.3042</v>
      </c>
      <c r="E13" s="164">
        <v>2018449.735932283</v>
      </c>
      <c r="F13" s="166" t="s">
        <v>594</v>
      </c>
      <c r="I13" t="s">
        <v>562</v>
      </c>
      <c r="M13" s="232">
        <v>1547653.531615</v>
      </c>
    </row>
    <row r="14" spans="1:6" ht="21.75">
      <c r="A14" s="160"/>
      <c r="B14" s="161" t="s">
        <v>931</v>
      </c>
      <c r="C14" s="165"/>
      <c r="D14" s="160"/>
      <c r="E14" s="164"/>
      <c r="F14" s="166" t="s">
        <v>964</v>
      </c>
    </row>
    <row r="15" spans="1:13" ht="21.75">
      <c r="A15" s="160"/>
      <c r="B15" s="161" t="s">
        <v>489</v>
      </c>
      <c r="C15" s="165"/>
      <c r="D15" s="160"/>
      <c r="E15" s="164"/>
      <c r="F15" s="166"/>
      <c r="I15" t="s">
        <v>563</v>
      </c>
      <c r="L15" s="337" t="s">
        <v>568</v>
      </c>
      <c r="M15" s="232">
        <v>1547653.531615</v>
      </c>
    </row>
    <row r="16" spans="1:13" ht="21.75">
      <c r="A16" s="160"/>
      <c r="B16" s="161"/>
      <c r="C16" s="165"/>
      <c r="D16" s="160"/>
      <c r="E16" s="164"/>
      <c r="F16" s="166"/>
      <c r="I16" t="s">
        <v>564</v>
      </c>
      <c r="L16" s="337" t="s">
        <v>568</v>
      </c>
      <c r="M16" s="232">
        <v>1000000</v>
      </c>
    </row>
    <row r="17" spans="1:13" ht="21.75">
      <c r="A17" s="329">
        <v>2</v>
      </c>
      <c r="B17" s="330" t="s">
        <v>343</v>
      </c>
      <c r="C17" s="331">
        <v>0</v>
      </c>
      <c r="D17" s="329"/>
      <c r="E17" s="332">
        <v>0</v>
      </c>
      <c r="F17" s="333"/>
      <c r="I17" t="s">
        <v>565</v>
      </c>
      <c r="L17" s="337" t="s">
        <v>568</v>
      </c>
      <c r="M17" s="232">
        <v>2000000</v>
      </c>
    </row>
    <row r="18" spans="1:13" ht="21.75">
      <c r="A18" s="167"/>
      <c r="B18" s="168"/>
      <c r="C18" s="169"/>
      <c r="D18" s="170"/>
      <c r="E18" s="169"/>
      <c r="F18" s="171"/>
      <c r="I18" t="s">
        <v>566</v>
      </c>
      <c r="L18" s="337" t="s">
        <v>568</v>
      </c>
      <c r="M18" s="233">
        <v>1.305</v>
      </c>
    </row>
    <row r="19" spans="1:13" ht="21.75">
      <c r="A19" s="160"/>
      <c r="B19" s="172" t="s">
        <v>344</v>
      </c>
      <c r="C19" s="165"/>
      <c r="D19" s="160"/>
      <c r="E19" s="164"/>
      <c r="F19" s="171"/>
      <c r="I19" t="s">
        <v>567</v>
      </c>
      <c r="L19" s="337" t="s">
        <v>568</v>
      </c>
      <c r="M19" s="233">
        <v>1.3035</v>
      </c>
    </row>
    <row r="20" spans="1:6" ht="21.75">
      <c r="A20" s="160"/>
      <c r="B20" s="173" t="s">
        <v>345</v>
      </c>
      <c r="C20" s="165"/>
      <c r="D20" s="160"/>
      <c r="E20" s="164"/>
      <c r="F20" s="171"/>
    </row>
    <row r="21" spans="1:16" ht="21.75">
      <c r="A21" s="160"/>
      <c r="B21" s="173" t="s">
        <v>346</v>
      </c>
      <c r="C21" s="165"/>
      <c r="D21" s="160"/>
      <c r="E21" s="164"/>
      <c r="F21" s="174"/>
      <c r="I21" s="235" t="s">
        <v>1145</v>
      </c>
      <c r="J21" s="235"/>
      <c r="K21" s="234"/>
      <c r="L21" s="234"/>
      <c r="M21" s="234"/>
      <c r="N21" s="234"/>
      <c r="O21" s="234"/>
      <c r="P21" s="234"/>
    </row>
    <row r="22" spans="1:12" ht="21.75">
      <c r="A22" s="160"/>
      <c r="B22" s="173" t="s">
        <v>347</v>
      </c>
      <c r="C22" s="165"/>
      <c r="D22" s="160"/>
      <c r="E22" s="164"/>
      <c r="F22" s="174"/>
      <c r="L22" t="s">
        <v>569</v>
      </c>
    </row>
    <row r="23" spans="1:6" ht="21.75">
      <c r="A23" s="175" t="s">
        <v>189</v>
      </c>
      <c r="B23" s="176" t="s">
        <v>348</v>
      </c>
      <c r="C23" s="177"/>
      <c r="D23" s="175"/>
      <c r="E23" s="178">
        <v>902126.58</v>
      </c>
      <c r="F23" s="179"/>
    </row>
    <row r="24" spans="1:13" ht="21">
      <c r="A24" s="180" t="s">
        <v>189</v>
      </c>
      <c r="B24" s="181" t="s">
        <v>348</v>
      </c>
      <c r="C24" s="182"/>
      <c r="D24" s="183"/>
      <c r="E24" s="182">
        <v>2018449.735932283</v>
      </c>
      <c r="F24" s="182" t="s">
        <v>349</v>
      </c>
      <c r="I24" s="238">
        <v>2000000</v>
      </c>
      <c r="L24" s="337" t="s">
        <v>568</v>
      </c>
      <c r="M24" s="237">
        <v>1.3042</v>
      </c>
    </row>
    <row r="25" spans="1:11" ht="23.25">
      <c r="A25" s="184"/>
      <c r="B25" s="185" t="s">
        <v>350</v>
      </c>
      <c r="C25" s="186"/>
      <c r="D25" s="187"/>
      <c r="E25" s="188">
        <v>2000000</v>
      </c>
      <c r="F25" s="182" t="s">
        <v>349</v>
      </c>
      <c r="I25" s="189">
        <v>2000000</v>
      </c>
      <c r="K25" s="190" t="s">
        <v>351</v>
      </c>
    </row>
    <row r="26" spans="1:11" ht="21.75">
      <c r="A26" s="191"/>
      <c r="B26" s="530" t="s">
        <v>1191</v>
      </c>
      <c r="C26" s="531"/>
      <c r="D26" s="192">
        <v>1.2708</v>
      </c>
      <c r="E26" s="193"/>
      <c r="F26" s="194"/>
      <c r="H26" t="s">
        <v>472</v>
      </c>
      <c r="I26" s="238">
        <v>69.8</v>
      </c>
      <c r="J26" s="238">
        <v>144</v>
      </c>
      <c r="K26" s="238">
        <v>13888.888888888889</v>
      </c>
    </row>
    <row r="27" spans="1:9" ht="21.75">
      <c r="A27" s="152"/>
      <c r="B27" s="195"/>
      <c r="C27" s="196"/>
      <c r="D27" s="197"/>
      <c r="E27" s="198"/>
      <c r="F27" s="199"/>
      <c r="I27">
        <v>28653.29512893983</v>
      </c>
    </row>
    <row r="28" spans="1:10" ht="21.75">
      <c r="A28" s="153" t="s">
        <v>352</v>
      </c>
      <c r="B28" s="153"/>
      <c r="C28" s="153" t="s">
        <v>1146</v>
      </c>
      <c r="D28" s="153"/>
      <c r="E28" s="153"/>
      <c r="F28" s="200"/>
      <c r="I28" s="189">
        <v>0</v>
      </c>
      <c r="J28" s="238"/>
    </row>
    <row r="29" spans="1:10" ht="21.75">
      <c r="A29" s="153" t="s">
        <v>490</v>
      </c>
      <c r="B29" s="153"/>
      <c r="C29" s="153" t="s">
        <v>494</v>
      </c>
      <c r="D29" s="153"/>
      <c r="E29" s="153"/>
      <c r="F29" s="200"/>
      <c r="H29" s="238">
        <v>12</v>
      </c>
      <c r="I29" s="238">
        <v>12</v>
      </c>
      <c r="J29" s="238">
        <v>144</v>
      </c>
    </row>
    <row r="30" spans="1:9" ht="21">
      <c r="A30" s="200"/>
      <c r="B30" s="200"/>
      <c r="C30" s="200"/>
      <c r="D30" s="200"/>
      <c r="E30" s="200"/>
      <c r="F30" s="200"/>
      <c r="I30" s="232">
        <v>470796.2043172831</v>
      </c>
    </row>
    <row r="31" spans="1:6" ht="21.75">
      <c r="A31" s="532" t="s">
        <v>595</v>
      </c>
      <c r="B31" s="532"/>
      <c r="C31" s="532"/>
      <c r="D31" s="532"/>
      <c r="E31" s="532"/>
      <c r="F31" s="532"/>
    </row>
    <row r="32" spans="1:6" ht="21.75">
      <c r="A32" s="153" t="s">
        <v>934</v>
      </c>
      <c r="B32" s="153"/>
      <c r="C32" s="153"/>
      <c r="D32" s="153"/>
      <c r="E32" s="153"/>
      <c r="F32" s="153"/>
    </row>
    <row r="33" spans="1:6" ht="21.75">
      <c r="A33" s="532" t="s">
        <v>933</v>
      </c>
      <c r="B33" s="532"/>
      <c r="C33" s="532"/>
      <c r="D33" s="532"/>
      <c r="E33" s="532"/>
      <c r="F33" s="532"/>
    </row>
    <row r="34" spans="1:6" ht="21">
      <c r="A34" s="334"/>
      <c r="B34" s="334"/>
      <c r="C34" s="334"/>
      <c r="D34" s="334"/>
      <c r="E34" s="334"/>
      <c r="F34" s="334"/>
    </row>
    <row r="35" spans="1:6" ht="21.75">
      <c r="A35" s="533" t="s">
        <v>353</v>
      </c>
      <c r="B35" s="533"/>
      <c r="C35" s="533"/>
      <c r="D35" s="533"/>
      <c r="E35" s="533"/>
      <c r="F35" s="533"/>
    </row>
    <row r="36" spans="1:6" ht="21.75">
      <c r="A36" s="532" t="s">
        <v>1147</v>
      </c>
      <c r="B36" s="532"/>
      <c r="C36" s="532"/>
      <c r="D36" s="532"/>
      <c r="E36" s="532"/>
      <c r="F36" s="532"/>
    </row>
    <row r="37" spans="1:6" ht="21.75">
      <c r="A37" s="532" t="s">
        <v>1148</v>
      </c>
      <c r="B37" s="532"/>
      <c r="C37" s="532"/>
      <c r="D37" s="532"/>
      <c r="E37" s="532"/>
      <c r="F37" s="532"/>
    </row>
    <row r="38" spans="1:6" ht="21.75">
      <c r="A38" s="201"/>
      <c r="B38" s="201"/>
      <c r="C38" s="201"/>
      <c r="D38" s="201"/>
      <c r="E38" s="201"/>
      <c r="F38" s="201"/>
    </row>
    <row r="39" spans="1:6" ht="21.75">
      <c r="A39" s="153" t="s">
        <v>354</v>
      </c>
      <c r="B39" s="153"/>
      <c r="C39" s="153"/>
      <c r="D39" s="153" t="s">
        <v>355</v>
      </c>
      <c r="E39" s="153"/>
      <c r="F39" s="153"/>
    </row>
    <row r="40" spans="1:6" ht="21.75">
      <c r="A40" s="153" t="s">
        <v>491</v>
      </c>
      <c r="B40" s="153" t="s">
        <v>492</v>
      </c>
      <c r="C40" s="153"/>
      <c r="D40" s="153" t="s">
        <v>356</v>
      </c>
      <c r="E40" s="153"/>
      <c r="F40" s="153"/>
    </row>
    <row r="41" spans="1:6" ht="21.75">
      <c r="A41" s="153"/>
      <c r="B41" s="153" t="s">
        <v>1137</v>
      </c>
      <c r="C41" s="153"/>
      <c r="D41" s="153" t="s">
        <v>596</v>
      </c>
      <c r="E41" s="153"/>
      <c r="F41" s="153"/>
    </row>
  </sheetData>
  <sheetProtection/>
  <mergeCells count="13">
    <mergeCell ref="B26:C26"/>
    <mergeCell ref="A31:F31"/>
    <mergeCell ref="A33:F33"/>
    <mergeCell ref="A35:F35"/>
    <mergeCell ref="A36:F36"/>
    <mergeCell ref="A37:F37"/>
    <mergeCell ref="A2:F2"/>
    <mergeCell ref="M9:N9"/>
    <mergeCell ref="A10:A11"/>
    <mergeCell ref="B10:B11"/>
    <mergeCell ref="D10:D11"/>
    <mergeCell ref="F10:F11"/>
    <mergeCell ref="M10:N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00390625" style="340" customWidth="1"/>
    <col min="2" max="2" width="37.00390625" style="340" customWidth="1"/>
    <col min="3" max="3" width="7.7109375" style="340" customWidth="1"/>
    <col min="4" max="4" width="6.7109375" style="342" customWidth="1"/>
    <col min="5" max="5" width="9.00390625" style="340" customWidth="1"/>
    <col min="6" max="6" width="8.421875" style="340" customWidth="1"/>
    <col min="7" max="7" width="9.00390625" style="340" customWidth="1"/>
    <col min="8" max="8" width="9.421875" style="340" customWidth="1"/>
    <col min="9" max="9" width="10.421875" style="340" customWidth="1"/>
    <col min="10" max="10" width="8.140625" style="340" customWidth="1"/>
    <col min="11" max="11" width="11.8515625" style="340" customWidth="1"/>
    <col min="12" max="12" width="11.57421875" style="340" customWidth="1"/>
    <col min="13" max="13" width="9.28125" style="340" customWidth="1"/>
    <col min="14" max="14" width="9.00390625" style="340" customWidth="1"/>
    <col min="15" max="15" width="10.421875" style="340" customWidth="1"/>
    <col min="16" max="18" width="9.00390625" style="340" customWidth="1"/>
    <col min="19" max="19" width="8.7109375" style="340" customWidth="1"/>
    <col min="20" max="25" width="9.00390625" style="340" customWidth="1"/>
    <col min="26" max="26" width="10.00390625" style="340" customWidth="1"/>
    <col min="27" max="16384" width="9.00390625" style="340" customWidth="1"/>
  </cols>
  <sheetData>
    <row r="1" spans="1:10" ht="26.25">
      <c r="A1" s="545" t="s">
        <v>357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0" ht="21" customHeight="1">
      <c r="A2" s="341" t="s">
        <v>1192</v>
      </c>
      <c r="J2" s="343" t="s">
        <v>358</v>
      </c>
    </row>
    <row r="3" spans="1:2" ht="21" customHeight="1">
      <c r="A3" s="341" t="s">
        <v>1193</v>
      </c>
      <c r="B3" s="340" t="s">
        <v>924</v>
      </c>
    </row>
    <row r="4" spans="1:10" ht="21" customHeight="1">
      <c r="A4" s="341" t="s">
        <v>1188</v>
      </c>
      <c r="H4" s="343" t="s">
        <v>359</v>
      </c>
      <c r="I4" s="340" t="s">
        <v>959</v>
      </c>
      <c r="J4" s="343" t="s">
        <v>1152</v>
      </c>
    </row>
    <row r="5" spans="1:22" ht="21" customHeight="1">
      <c r="A5" s="341" t="s">
        <v>1194</v>
      </c>
      <c r="H5" s="343" t="s">
        <v>360</v>
      </c>
      <c r="I5" s="546">
        <v>241648</v>
      </c>
      <c r="J5" s="547"/>
      <c r="V5" s="344" t="s">
        <v>1195</v>
      </c>
    </row>
    <row r="6" spans="1:22" ht="21" customHeight="1">
      <c r="A6" s="345" t="s">
        <v>284</v>
      </c>
      <c r="B6" s="345" t="s">
        <v>3</v>
      </c>
      <c r="C6" s="345" t="s">
        <v>9</v>
      </c>
      <c r="D6" s="345" t="s">
        <v>10</v>
      </c>
      <c r="E6" s="548" t="s">
        <v>361</v>
      </c>
      <c r="F6" s="549"/>
      <c r="G6" s="548" t="s">
        <v>6</v>
      </c>
      <c r="H6" s="548"/>
      <c r="I6" s="345" t="s">
        <v>362</v>
      </c>
      <c r="J6" s="346" t="s">
        <v>8</v>
      </c>
      <c r="N6" s="347" t="s">
        <v>367</v>
      </c>
      <c r="O6" s="347"/>
      <c r="V6" s="348" t="s">
        <v>1196</v>
      </c>
    </row>
    <row r="7" spans="1:22" ht="21" customHeight="1">
      <c r="A7" s="349" t="s">
        <v>363</v>
      </c>
      <c r="B7" s="349"/>
      <c r="C7" s="349"/>
      <c r="D7" s="349"/>
      <c r="E7" s="350" t="s">
        <v>364</v>
      </c>
      <c r="F7" s="350" t="s">
        <v>12</v>
      </c>
      <c r="G7" s="350" t="s">
        <v>364</v>
      </c>
      <c r="H7" s="350" t="s">
        <v>12</v>
      </c>
      <c r="I7" s="351"/>
      <c r="J7" s="351"/>
      <c r="N7" s="352" t="s">
        <v>369</v>
      </c>
      <c r="O7" s="352"/>
      <c r="V7" s="348" t="s">
        <v>1197</v>
      </c>
    </row>
    <row r="8" spans="1:22" ht="21" customHeight="1">
      <c r="A8" s="353"/>
      <c r="B8" s="354" t="s">
        <v>925</v>
      </c>
      <c r="C8" s="355"/>
      <c r="D8" s="356"/>
      <c r="E8" s="355"/>
      <c r="F8" s="355"/>
      <c r="G8" s="355"/>
      <c r="H8" s="355"/>
      <c r="I8" s="355"/>
      <c r="J8" s="357"/>
      <c r="N8" s="352" t="s">
        <v>371</v>
      </c>
      <c r="O8" s="352"/>
      <c r="V8" s="348" t="s">
        <v>372</v>
      </c>
    </row>
    <row r="9" spans="1:22" ht="21" customHeight="1">
      <c r="A9" s="358" t="s">
        <v>365</v>
      </c>
      <c r="B9" s="359" t="s">
        <v>366</v>
      </c>
      <c r="C9" s="360"/>
      <c r="D9" s="358"/>
      <c r="E9" s="360"/>
      <c r="F9" s="360"/>
      <c r="G9" s="360"/>
      <c r="H9" s="360"/>
      <c r="I9" s="360"/>
      <c r="J9" s="360"/>
      <c r="N9" s="352" t="s">
        <v>373</v>
      </c>
      <c r="O9" s="352"/>
      <c r="V9" s="348" t="s">
        <v>374</v>
      </c>
    </row>
    <row r="10" spans="1:22" ht="21" customHeight="1">
      <c r="A10" s="361">
        <v>1</v>
      </c>
      <c r="B10" s="362" t="s">
        <v>368</v>
      </c>
      <c r="C10" s="360"/>
      <c r="D10" s="358"/>
      <c r="E10" s="360"/>
      <c r="F10" s="360"/>
      <c r="G10" s="360"/>
      <c r="H10" s="360"/>
      <c r="I10" s="360"/>
      <c r="J10" s="363"/>
      <c r="N10" s="352" t="s">
        <v>375</v>
      </c>
      <c r="O10" s="352"/>
      <c r="V10" s="348" t="s">
        <v>376</v>
      </c>
    </row>
    <row r="11" spans="1:22" ht="21" customHeight="1">
      <c r="A11" s="364">
        <v>1.1</v>
      </c>
      <c r="B11" s="365" t="s">
        <v>1117</v>
      </c>
      <c r="C11" s="360"/>
      <c r="D11" s="358"/>
      <c r="E11" s="360"/>
      <c r="F11" s="360"/>
      <c r="G11" s="360"/>
      <c r="H11" s="360"/>
      <c r="I11" s="360"/>
      <c r="J11" s="363"/>
      <c r="N11" s="352" t="s">
        <v>377</v>
      </c>
      <c r="O11" s="352"/>
      <c r="V11" s="348"/>
    </row>
    <row r="12" spans="1:22" ht="21" customHeight="1">
      <c r="A12" s="239"/>
      <c r="B12" s="239" t="s">
        <v>837</v>
      </c>
      <c r="C12" s="226">
        <v>51.38</v>
      </c>
      <c r="D12" s="366" t="s">
        <v>16</v>
      </c>
      <c r="E12" s="226">
        <v>0</v>
      </c>
      <c r="F12" s="226">
        <v>0</v>
      </c>
      <c r="G12" s="226">
        <v>99</v>
      </c>
      <c r="H12" s="226">
        <v>5086.62</v>
      </c>
      <c r="I12" s="226">
        <v>5086.62</v>
      </c>
      <c r="J12" s="367"/>
      <c r="N12" s="352" t="s">
        <v>379</v>
      </c>
      <c r="O12" s="352"/>
      <c r="P12" s="368"/>
      <c r="V12" s="348" t="s">
        <v>378</v>
      </c>
    </row>
    <row r="13" spans="1:22" ht="21" customHeight="1">
      <c r="A13" s="239"/>
      <c r="B13" s="239" t="s">
        <v>845</v>
      </c>
      <c r="C13" s="226">
        <v>0</v>
      </c>
      <c r="D13" s="366" t="s">
        <v>413</v>
      </c>
      <c r="E13" s="226">
        <v>904.8</v>
      </c>
      <c r="F13" s="226">
        <v>0</v>
      </c>
      <c r="G13" s="226">
        <v>408.4</v>
      </c>
      <c r="H13" s="226">
        <v>0</v>
      </c>
      <c r="I13" s="226">
        <v>0</v>
      </c>
      <c r="J13" s="367"/>
      <c r="N13" s="352" t="s">
        <v>263</v>
      </c>
      <c r="O13" s="352"/>
      <c r="P13" s="369"/>
      <c r="V13" s="348" t="s">
        <v>380</v>
      </c>
    </row>
    <row r="14" spans="1:22" ht="21" customHeight="1">
      <c r="A14" s="239"/>
      <c r="B14" s="239" t="s">
        <v>838</v>
      </c>
      <c r="C14" s="226">
        <v>1.71</v>
      </c>
      <c r="D14" s="366" t="s">
        <v>16</v>
      </c>
      <c r="E14" s="226">
        <v>406.54</v>
      </c>
      <c r="F14" s="226">
        <v>695.18</v>
      </c>
      <c r="G14" s="226">
        <v>91</v>
      </c>
      <c r="H14" s="226">
        <v>155.61</v>
      </c>
      <c r="I14" s="226">
        <v>850.79</v>
      </c>
      <c r="J14" s="367"/>
      <c r="N14" s="352" t="s">
        <v>382</v>
      </c>
      <c r="O14" s="352"/>
      <c r="P14" s="369"/>
      <c r="V14" s="348" t="s">
        <v>381</v>
      </c>
    </row>
    <row r="15" spans="1:22" ht="21" customHeight="1">
      <c r="A15" s="239"/>
      <c r="B15" s="239" t="s">
        <v>839</v>
      </c>
      <c r="C15" s="226">
        <v>1.71</v>
      </c>
      <c r="D15" s="366" t="s">
        <v>16</v>
      </c>
      <c r="E15" s="226">
        <v>1859.81</v>
      </c>
      <c r="F15" s="226">
        <v>3180.28</v>
      </c>
      <c r="G15" s="226">
        <v>306</v>
      </c>
      <c r="H15" s="226">
        <v>523.26</v>
      </c>
      <c r="I15" s="226">
        <v>3703.54</v>
      </c>
      <c r="J15" s="370"/>
      <c r="M15" s="371">
        <v>26209</v>
      </c>
      <c r="N15" s="372" t="s">
        <v>384</v>
      </c>
      <c r="O15" s="372"/>
      <c r="P15" s="369"/>
      <c r="V15" s="373" t="s">
        <v>383</v>
      </c>
    </row>
    <row r="16" spans="1:22" ht="21" customHeight="1">
      <c r="A16" s="239"/>
      <c r="B16" s="239" t="s">
        <v>840</v>
      </c>
      <c r="C16" s="226">
        <v>44.15</v>
      </c>
      <c r="D16" s="366" t="s">
        <v>507</v>
      </c>
      <c r="E16" s="226">
        <v>401.87</v>
      </c>
      <c r="F16" s="226">
        <v>17742.56</v>
      </c>
      <c r="G16" s="226">
        <v>0</v>
      </c>
      <c r="H16" s="226">
        <v>0</v>
      </c>
      <c r="I16" s="226">
        <v>17742.56</v>
      </c>
      <c r="J16" s="370"/>
      <c r="N16" s="372" t="s">
        <v>386</v>
      </c>
      <c r="O16" s="372"/>
      <c r="P16" s="369"/>
      <c r="V16" s="348" t="s">
        <v>385</v>
      </c>
    </row>
    <row r="17" spans="1:22" ht="21" customHeight="1">
      <c r="A17" s="239"/>
      <c r="B17" s="239" t="s">
        <v>841</v>
      </c>
      <c r="C17" s="226">
        <v>132.45</v>
      </c>
      <c r="D17" s="366" t="s">
        <v>23</v>
      </c>
      <c r="E17" s="226">
        <v>0</v>
      </c>
      <c r="F17" s="226">
        <v>0</v>
      </c>
      <c r="G17" s="226">
        <v>133</v>
      </c>
      <c r="H17" s="226">
        <v>17615.85</v>
      </c>
      <c r="I17" s="226">
        <v>17615.85</v>
      </c>
      <c r="J17" s="370"/>
      <c r="N17" s="372" t="s">
        <v>388</v>
      </c>
      <c r="O17" s="372"/>
      <c r="P17" s="369"/>
      <c r="V17" s="374" t="s">
        <v>387</v>
      </c>
    </row>
    <row r="18" spans="1:22" ht="21" customHeight="1">
      <c r="A18" s="239"/>
      <c r="B18" s="239" t="s">
        <v>1198</v>
      </c>
      <c r="C18" s="226">
        <v>13.25</v>
      </c>
      <c r="D18" s="366" t="s">
        <v>507</v>
      </c>
      <c r="E18" s="226">
        <v>401.87</v>
      </c>
      <c r="F18" s="226">
        <v>5324.78</v>
      </c>
      <c r="G18" s="226">
        <v>0</v>
      </c>
      <c r="H18" s="226">
        <v>0</v>
      </c>
      <c r="I18" s="226">
        <v>5324.78</v>
      </c>
      <c r="J18" s="367"/>
      <c r="V18" s="374" t="s">
        <v>389</v>
      </c>
    </row>
    <row r="19" spans="1:29" ht="21" customHeight="1">
      <c r="A19" s="239"/>
      <c r="B19" s="239" t="s">
        <v>842</v>
      </c>
      <c r="C19" s="226">
        <v>11.04</v>
      </c>
      <c r="D19" s="366" t="s">
        <v>25</v>
      </c>
      <c r="E19" s="226">
        <v>56.07</v>
      </c>
      <c r="F19" s="226">
        <v>619.01</v>
      </c>
      <c r="G19" s="226">
        <v>0</v>
      </c>
      <c r="H19" s="226">
        <v>0</v>
      </c>
      <c r="I19" s="226">
        <v>619.01</v>
      </c>
      <c r="J19" s="367"/>
      <c r="V19" s="374" t="s">
        <v>390</v>
      </c>
      <c r="Y19" s="340" t="s">
        <v>391</v>
      </c>
      <c r="Z19" s="375">
        <v>5</v>
      </c>
      <c r="AA19" s="340" t="s">
        <v>392</v>
      </c>
      <c r="AB19" s="376">
        <v>550</v>
      </c>
      <c r="AC19" s="340" t="s">
        <v>393</v>
      </c>
    </row>
    <row r="20" spans="1:28" ht="21" customHeight="1">
      <c r="A20" s="239"/>
      <c r="B20" s="239" t="s">
        <v>844</v>
      </c>
      <c r="C20" s="226">
        <v>0</v>
      </c>
      <c r="D20" s="366" t="s">
        <v>25</v>
      </c>
      <c r="E20" s="226">
        <v>22.47</v>
      </c>
      <c r="F20" s="226">
        <v>0</v>
      </c>
      <c r="G20" s="226">
        <v>14</v>
      </c>
      <c r="H20" s="226">
        <v>0</v>
      </c>
      <c r="I20" s="226">
        <v>0</v>
      </c>
      <c r="J20" s="223" t="s">
        <v>510</v>
      </c>
      <c r="K20" s="340" t="s">
        <v>521</v>
      </c>
      <c r="N20" s="377" t="s">
        <v>517</v>
      </c>
      <c r="O20" s="377"/>
      <c r="V20" s="374" t="s">
        <v>394</v>
      </c>
      <c r="Z20" s="375"/>
      <c r="AB20" s="376"/>
    </row>
    <row r="21" spans="1:23" ht="21" customHeight="1">
      <c r="A21" s="239"/>
      <c r="B21" s="239" t="s">
        <v>843</v>
      </c>
      <c r="C21" s="226">
        <v>0</v>
      </c>
      <c r="D21" s="366" t="s">
        <v>25</v>
      </c>
      <c r="E21" s="226">
        <v>28.5</v>
      </c>
      <c r="F21" s="226">
        <v>0</v>
      </c>
      <c r="G21" s="226">
        <v>12</v>
      </c>
      <c r="H21" s="226">
        <v>0</v>
      </c>
      <c r="I21" s="226">
        <v>0</v>
      </c>
      <c r="J21" s="223" t="s">
        <v>510</v>
      </c>
      <c r="K21" s="377" t="s">
        <v>520</v>
      </c>
      <c r="N21" s="378" t="s">
        <v>395</v>
      </c>
      <c r="O21" s="378"/>
      <c r="P21" s="379"/>
      <c r="Q21" s="379"/>
      <c r="R21" s="379"/>
      <c r="S21" s="379"/>
      <c r="T21" s="379"/>
      <c r="U21" s="379"/>
      <c r="V21" s="379"/>
      <c r="W21" s="379"/>
    </row>
    <row r="22" spans="1:23" ht="21" customHeight="1">
      <c r="A22" s="239"/>
      <c r="B22" s="239" t="s">
        <v>1199</v>
      </c>
      <c r="C22" s="226">
        <v>0</v>
      </c>
      <c r="D22" s="366" t="s">
        <v>25</v>
      </c>
      <c r="E22" s="226">
        <v>20.66</v>
      </c>
      <c r="F22" s="226">
        <v>0</v>
      </c>
      <c r="G22" s="226">
        <v>5</v>
      </c>
      <c r="H22" s="226">
        <v>0</v>
      </c>
      <c r="I22" s="226">
        <v>0</v>
      </c>
      <c r="J22" s="380" t="s">
        <v>522</v>
      </c>
      <c r="K22" s="381">
        <v>2.466</v>
      </c>
      <c r="N22" s="382" t="s">
        <v>396</v>
      </c>
      <c r="O22" s="382"/>
      <c r="P22" s="383">
        <v>0</v>
      </c>
      <c r="Q22" s="382" t="s">
        <v>397</v>
      </c>
      <c r="R22" s="382"/>
      <c r="S22" s="383">
        <v>0</v>
      </c>
      <c r="T22" s="382" t="s">
        <v>398</v>
      </c>
      <c r="U22" s="382"/>
      <c r="V22" s="382">
        <v>1752.34</v>
      </c>
      <c r="W22" s="382" t="s">
        <v>393</v>
      </c>
    </row>
    <row r="23" spans="1:23" ht="21" customHeight="1">
      <c r="A23" s="224">
        <v>1.2</v>
      </c>
      <c r="B23" s="365" t="s">
        <v>24</v>
      </c>
      <c r="C23" s="226">
        <v>3496.83</v>
      </c>
      <c r="D23" s="366" t="s">
        <v>25</v>
      </c>
      <c r="E23" s="226">
        <v>0</v>
      </c>
      <c r="F23" s="226">
        <v>0</v>
      </c>
      <c r="G23" s="226">
        <v>0</v>
      </c>
      <c r="H23" s="226">
        <v>0</v>
      </c>
      <c r="I23" s="226">
        <v>0</v>
      </c>
      <c r="J23" s="384"/>
      <c r="N23" s="382" t="s">
        <v>396</v>
      </c>
      <c r="O23" s="382"/>
      <c r="P23" s="383">
        <v>0</v>
      </c>
      <c r="Q23" s="382" t="s">
        <v>397</v>
      </c>
      <c r="R23" s="382"/>
      <c r="S23" s="383">
        <v>0</v>
      </c>
      <c r="T23" s="382" t="s">
        <v>398</v>
      </c>
      <c r="U23" s="382"/>
      <c r="V23" s="382" t="e">
        <v>#REF!</v>
      </c>
      <c r="W23" s="382" t="s">
        <v>393</v>
      </c>
    </row>
    <row r="24" spans="1:23" ht="21" customHeight="1">
      <c r="A24" s="224"/>
      <c r="B24" s="239" t="s">
        <v>846</v>
      </c>
      <c r="C24" s="226">
        <v>322.94</v>
      </c>
      <c r="D24" s="366" t="s">
        <v>25</v>
      </c>
      <c r="E24" s="226">
        <v>22.299999999999997</v>
      </c>
      <c r="F24" s="226">
        <v>7201.56</v>
      </c>
      <c r="G24" s="226">
        <v>4.1</v>
      </c>
      <c r="H24" s="226">
        <v>1324.05</v>
      </c>
      <c r="I24" s="226">
        <v>8525.61</v>
      </c>
      <c r="J24" s="367"/>
      <c r="N24" s="382" t="s">
        <v>396</v>
      </c>
      <c r="O24" s="382"/>
      <c r="P24" s="383">
        <v>0</v>
      </c>
      <c r="Q24" s="382" t="s">
        <v>397</v>
      </c>
      <c r="R24" s="382"/>
      <c r="S24" s="383">
        <v>0</v>
      </c>
      <c r="T24" s="382" t="s">
        <v>398</v>
      </c>
      <c r="U24" s="382"/>
      <c r="V24" s="382" t="e">
        <v>#REF!</v>
      </c>
      <c r="W24" s="382" t="s">
        <v>393</v>
      </c>
    </row>
    <row r="25" spans="1:23" ht="21" customHeight="1">
      <c r="A25" s="224"/>
      <c r="B25" s="239" t="s">
        <v>847</v>
      </c>
      <c r="C25" s="226">
        <v>1199.32</v>
      </c>
      <c r="D25" s="366" t="s">
        <v>25</v>
      </c>
      <c r="E25" s="226">
        <v>21.35</v>
      </c>
      <c r="F25" s="226">
        <v>25605.48</v>
      </c>
      <c r="G25" s="226">
        <v>4.1</v>
      </c>
      <c r="H25" s="226">
        <v>4917.21</v>
      </c>
      <c r="I25" s="226">
        <v>30522.69</v>
      </c>
      <c r="J25" s="367"/>
      <c r="N25" s="382" t="s">
        <v>399</v>
      </c>
      <c r="O25" s="382"/>
      <c r="P25" s="385"/>
      <c r="Q25" s="383"/>
      <c r="R25" s="383"/>
      <c r="S25" s="382"/>
      <c r="T25" s="382"/>
      <c r="U25" s="382"/>
      <c r="V25" s="382"/>
      <c r="W25" s="382"/>
    </row>
    <row r="26" spans="1:23" ht="21" customHeight="1">
      <c r="A26" s="224"/>
      <c r="B26" s="239" t="s">
        <v>848</v>
      </c>
      <c r="C26" s="226">
        <v>772.45</v>
      </c>
      <c r="D26" s="366" t="s">
        <v>25</v>
      </c>
      <c r="E26" s="226">
        <v>22.7</v>
      </c>
      <c r="F26" s="226">
        <v>17534.62</v>
      </c>
      <c r="G26" s="226">
        <v>3.3</v>
      </c>
      <c r="H26" s="226">
        <v>2549.09</v>
      </c>
      <c r="I26" s="226">
        <v>20083.71</v>
      </c>
      <c r="J26" s="367"/>
      <c r="N26" s="382" t="s">
        <v>287</v>
      </c>
      <c r="O26" s="382"/>
      <c r="P26" s="385"/>
      <c r="Q26" s="383"/>
      <c r="R26" s="383"/>
      <c r="S26" s="382"/>
      <c r="T26" s="382"/>
      <c r="U26" s="386">
        <v>1752.34</v>
      </c>
      <c r="V26" s="382" t="s">
        <v>393</v>
      </c>
      <c r="W26" s="382"/>
    </row>
    <row r="27" spans="1:23" ht="21" customHeight="1">
      <c r="A27" s="224"/>
      <c r="B27" s="239" t="s">
        <v>1053</v>
      </c>
      <c r="C27" s="226">
        <v>830.29</v>
      </c>
      <c r="D27" s="366" t="s">
        <v>25</v>
      </c>
      <c r="E27" s="226">
        <v>20.56</v>
      </c>
      <c r="F27" s="226">
        <v>17070.76</v>
      </c>
      <c r="G27" s="226">
        <v>3.3</v>
      </c>
      <c r="H27" s="226">
        <v>2739.96</v>
      </c>
      <c r="I27" s="226">
        <v>19810.72</v>
      </c>
      <c r="J27" s="384"/>
      <c r="N27" s="382" t="s">
        <v>400</v>
      </c>
      <c r="O27" s="382"/>
      <c r="P27" s="385"/>
      <c r="Q27" s="383">
        <v>3</v>
      </c>
      <c r="R27" s="383" t="s">
        <v>402</v>
      </c>
      <c r="S27" s="382"/>
      <c r="T27" s="382"/>
      <c r="U27" s="387">
        <v>32.5</v>
      </c>
      <c r="V27" s="382" t="s">
        <v>393</v>
      </c>
      <c r="W27" s="382"/>
    </row>
    <row r="28" spans="1:15" ht="21" customHeight="1">
      <c r="A28" s="388"/>
      <c r="B28" s="388"/>
      <c r="C28" s="388"/>
      <c r="D28" s="389"/>
      <c r="E28" s="388"/>
      <c r="F28" s="390"/>
      <c r="G28" s="388"/>
      <c r="H28" s="390"/>
      <c r="I28" s="390"/>
      <c r="J28" s="388"/>
      <c r="N28" s="382" t="s">
        <v>401</v>
      </c>
      <c r="O28" s="382"/>
    </row>
    <row r="29" spans="1:12" ht="21" customHeight="1">
      <c r="A29" s="391"/>
      <c r="B29" s="392" t="s">
        <v>581</v>
      </c>
      <c r="C29" s="393"/>
      <c r="D29" s="394"/>
      <c r="E29" s="393"/>
      <c r="F29" s="393"/>
      <c r="G29" s="393"/>
      <c r="H29" s="393"/>
      <c r="I29" s="395">
        <v>129885.88</v>
      </c>
      <c r="J29" s="396"/>
      <c r="L29" s="397">
        <v>129885.88</v>
      </c>
    </row>
    <row r="30" spans="1:10" ht="21" customHeight="1">
      <c r="A30" s="351"/>
      <c r="B30" s="351"/>
      <c r="C30" s="398"/>
      <c r="D30" s="399"/>
      <c r="E30" s="398"/>
      <c r="F30" s="398"/>
      <c r="G30" s="398"/>
      <c r="H30" s="398"/>
      <c r="I30" s="351"/>
      <c r="J30" s="400"/>
    </row>
    <row r="31" spans="1:10" ht="21" customHeight="1">
      <c r="A31" s="401" t="s">
        <v>1200</v>
      </c>
      <c r="B31" s="393" t="s">
        <v>1201</v>
      </c>
      <c r="C31" s="393"/>
      <c r="D31" s="394"/>
      <c r="E31" s="393"/>
      <c r="F31" s="393"/>
      <c r="G31" s="393"/>
      <c r="H31" s="393"/>
      <c r="I31" s="393"/>
      <c r="J31" s="396"/>
    </row>
    <row r="32" spans="1:13" ht="21" customHeight="1">
      <c r="A32" s="402" t="s">
        <v>928</v>
      </c>
      <c r="B32" s="403"/>
      <c r="C32" s="403"/>
      <c r="D32" s="404"/>
      <c r="E32" s="403"/>
      <c r="F32" s="403"/>
      <c r="G32" s="403"/>
      <c r="H32" s="403"/>
      <c r="I32" s="403"/>
      <c r="J32" s="405"/>
      <c r="M32" s="406"/>
    </row>
    <row r="33" spans="1:10" ht="21" customHeight="1">
      <c r="A33" s="407"/>
      <c r="B33" s="408" t="s">
        <v>1202</v>
      </c>
      <c r="C33" s="409">
        <v>29.9</v>
      </c>
      <c r="D33" s="398" t="s">
        <v>403</v>
      </c>
      <c r="E33" s="398"/>
      <c r="F33" s="398"/>
      <c r="G33" s="398"/>
      <c r="H33" s="398"/>
      <c r="I33" s="398"/>
      <c r="J33" s="400"/>
    </row>
    <row r="34" ht="21" customHeight="1"/>
    <row r="35" spans="1:7" ht="21" customHeight="1">
      <c r="A35" s="340" t="s">
        <v>404</v>
      </c>
      <c r="G35" s="340" t="s">
        <v>495</v>
      </c>
    </row>
    <row r="36" spans="1:8" ht="21" customHeight="1">
      <c r="A36" s="340" t="s">
        <v>491</v>
      </c>
      <c r="B36" s="340" t="s">
        <v>496</v>
      </c>
      <c r="H36" s="342" t="s">
        <v>406</v>
      </c>
    </row>
    <row r="37" spans="1:7" ht="21" customHeight="1">
      <c r="A37" s="340" t="s">
        <v>497</v>
      </c>
      <c r="B37" s="340" t="s">
        <v>1136</v>
      </c>
      <c r="G37" s="340" t="s">
        <v>488</v>
      </c>
    </row>
    <row r="38" ht="21" customHeight="1">
      <c r="A38" s="340" t="s">
        <v>927</v>
      </c>
    </row>
    <row r="39" ht="21" customHeight="1">
      <c r="A39" s="340" t="s">
        <v>926</v>
      </c>
    </row>
    <row r="40" ht="21" customHeight="1"/>
    <row r="41" spans="1:10" ht="21" customHeight="1">
      <c r="A41" s="541" t="s">
        <v>1142</v>
      </c>
      <c r="B41" s="542"/>
      <c r="C41" s="542"/>
      <c r="D41" s="542"/>
      <c r="E41" s="542"/>
      <c r="F41" s="542"/>
      <c r="G41" s="542"/>
      <c r="H41" s="542"/>
      <c r="I41" s="542"/>
      <c r="J41" s="542"/>
    </row>
    <row r="42" spans="1:10" ht="21" customHeight="1">
      <c r="A42" s="538" t="s">
        <v>1140</v>
      </c>
      <c r="B42" s="539"/>
      <c r="C42" s="539"/>
      <c r="D42" s="539"/>
      <c r="E42" s="539"/>
      <c r="F42" s="539"/>
      <c r="G42" s="539"/>
      <c r="H42" s="539"/>
      <c r="I42" s="539"/>
      <c r="J42" s="539"/>
    </row>
    <row r="43" spans="1:10" ht="21" customHeight="1">
      <c r="A43" s="538" t="s">
        <v>1141</v>
      </c>
      <c r="B43" s="539"/>
      <c r="C43" s="539"/>
      <c r="D43" s="539"/>
      <c r="E43" s="539"/>
      <c r="F43" s="539"/>
      <c r="G43" s="539"/>
      <c r="H43" s="539"/>
      <c r="I43" s="539"/>
      <c r="J43" s="539"/>
    </row>
    <row r="44" spans="1:7" ht="21" customHeight="1">
      <c r="A44" s="340" t="s">
        <v>409</v>
      </c>
      <c r="G44" s="340" t="s">
        <v>410</v>
      </c>
    </row>
    <row r="45" spans="2:7" ht="21" customHeight="1">
      <c r="B45" s="340" t="s">
        <v>498</v>
      </c>
      <c r="G45" s="410" t="s">
        <v>411</v>
      </c>
    </row>
    <row r="46" spans="2:8" ht="21" customHeight="1">
      <c r="B46" s="340" t="s">
        <v>1138</v>
      </c>
      <c r="H46" s="340" t="s">
        <v>499</v>
      </c>
    </row>
    <row r="47" spans="1:10" ht="21" customHeight="1">
      <c r="A47" s="345" t="s">
        <v>284</v>
      </c>
      <c r="B47" s="345" t="s">
        <v>3</v>
      </c>
      <c r="C47" s="345" t="s">
        <v>9</v>
      </c>
      <c r="D47" s="345" t="s">
        <v>10</v>
      </c>
      <c r="E47" s="543" t="s">
        <v>361</v>
      </c>
      <c r="F47" s="544"/>
      <c r="G47" s="543" t="s">
        <v>6</v>
      </c>
      <c r="H47" s="544"/>
      <c r="I47" s="345" t="s">
        <v>362</v>
      </c>
      <c r="J47" s="345" t="s">
        <v>8</v>
      </c>
    </row>
    <row r="48" spans="1:10" ht="21" customHeight="1">
      <c r="A48" s="349" t="s">
        <v>363</v>
      </c>
      <c r="B48" s="349"/>
      <c r="C48" s="349"/>
      <c r="D48" s="349"/>
      <c r="E48" s="412" t="s">
        <v>364</v>
      </c>
      <c r="F48" s="412" t="s">
        <v>12</v>
      </c>
      <c r="G48" s="412" t="s">
        <v>364</v>
      </c>
      <c r="H48" s="412" t="s">
        <v>12</v>
      </c>
      <c r="I48" s="351"/>
      <c r="J48" s="351"/>
    </row>
    <row r="49" spans="1:10" ht="21" customHeight="1">
      <c r="A49" s="353"/>
      <c r="B49" s="413" t="s">
        <v>925</v>
      </c>
      <c r="C49" s="414"/>
      <c r="D49" s="415"/>
      <c r="E49" s="414"/>
      <c r="F49" s="414"/>
      <c r="G49" s="414"/>
      <c r="H49" s="414"/>
      <c r="I49" s="357"/>
      <c r="J49" s="416"/>
    </row>
    <row r="50" spans="1:10" ht="21" customHeight="1">
      <c r="A50" s="358"/>
      <c r="B50" s="417" t="s">
        <v>582</v>
      </c>
      <c r="C50" s="355"/>
      <c r="D50" s="356"/>
      <c r="E50" s="355"/>
      <c r="F50" s="355"/>
      <c r="G50" s="355"/>
      <c r="H50" s="355"/>
      <c r="I50" s="418">
        <v>129885.88</v>
      </c>
      <c r="J50" s="419"/>
    </row>
    <row r="51" spans="1:10" ht="21" customHeight="1">
      <c r="A51" s="420"/>
      <c r="B51" s="421" t="s">
        <v>412</v>
      </c>
      <c r="C51" s="360"/>
      <c r="D51" s="358"/>
      <c r="E51" s="360"/>
      <c r="F51" s="360"/>
      <c r="G51" s="360"/>
      <c r="H51" s="360"/>
      <c r="I51" s="360"/>
      <c r="J51" s="422"/>
    </row>
    <row r="52" spans="1:10" ht="21" customHeight="1">
      <c r="A52" s="423"/>
      <c r="B52" s="239" t="s">
        <v>1051</v>
      </c>
      <c r="C52" s="226">
        <v>371.83</v>
      </c>
      <c r="D52" s="366" t="s">
        <v>25</v>
      </c>
      <c r="E52" s="226">
        <v>22</v>
      </c>
      <c r="F52" s="226">
        <v>8180.26</v>
      </c>
      <c r="G52" s="226">
        <v>3.3</v>
      </c>
      <c r="H52" s="226">
        <v>1227.04</v>
      </c>
      <c r="I52" s="226">
        <v>9407.3</v>
      </c>
      <c r="J52" s="422"/>
    </row>
    <row r="53" spans="1:13" ht="21" customHeight="1">
      <c r="A53" s="224"/>
      <c r="B53" s="239" t="s">
        <v>30</v>
      </c>
      <c r="C53" s="226">
        <v>874.21</v>
      </c>
      <c r="D53" s="366" t="s">
        <v>25</v>
      </c>
      <c r="E53" s="226">
        <v>32.71</v>
      </c>
      <c r="F53" s="226">
        <v>28595.41</v>
      </c>
      <c r="G53" s="226">
        <v>0</v>
      </c>
      <c r="H53" s="226">
        <v>0</v>
      </c>
      <c r="I53" s="226">
        <v>28595.41</v>
      </c>
      <c r="J53" s="223"/>
      <c r="L53" s="340">
        <v>21</v>
      </c>
      <c r="M53" s="397" t="e">
        <v>#REF!</v>
      </c>
    </row>
    <row r="54" spans="1:13" ht="21" customHeight="1">
      <c r="A54" s="239"/>
      <c r="B54" s="239" t="s">
        <v>511</v>
      </c>
      <c r="C54" s="226">
        <v>32</v>
      </c>
      <c r="D54" s="366" t="s">
        <v>23</v>
      </c>
      <c r="E54" s="226">
        <v>25</v>
      </c>
      <c r="F54" s="226">
        <v>800</v>
      </c>
      <c r="G54" s="226">
        <v>5</v>
      </c>
      <c r="H54" s="226">
        <v>160</v>
      </c>
      <c r="I54" s="226">
        <v>960</v>
      </c>
      <c r="J54" s="223"/>
      <c r="L54" s="340">
        <v>23.5</v>
      </c>
      <c r="M54" s="397">
        <v>8610.4</v>
      </c>
    </row>
    <row r="55" spans="1:13" ht="21" customHeight="1">
      <c r="A55" s="239">
        <v>1.3</v>
      </c>
      <c r="B55" s="365" t="s">
        <v>1118</v>
      </c>
      <c r="C55" s="226"/>
      <c r="D55" s="366"/>
      <c r="E55" s="226">
        <v>0</v>
      </c>
      <c r="F55" s="226"/>
      <c r="G55" s="226">
        <v>0</v>
      </c>
      <c r="H55" s="226"/>
      <c r="I55" s="226"/>
      <c r="J55" s="239"/>
      <c r="L55" s="340">
        <v>25.5</v>
      </c>
      <c r="M55" s="397">
        <v>806.82</v>
      </c>
    </row>
    <row r="56" spans="1:10" ht="21" customHeight="1">
      <c r="A56" s="239"/>
      <c r="B56" s="239" t="s">
        <v>487</v>
      </c>
      <c r="C56" s="226">
        <v>22.55</v>
      </c>
      <c r="D56" s="366" t="s">
        <v>16</v>
      </c>
      <c r="E56" s="226">
        <v>1908.88</v>
      </c>
      <c r="F56" s="226">
        <v>43045.24</v>
      </c>
      <c r="G56" s="226">
        <v>306</v>
      </c>
      <c r="H56" s="226">
        <v>6900.3</v>
      </c>
      <c r="I56" s="226">
        <v>49945.54</v>
      </c>
      <c r="J56" s="223" t="s">
        <v>332</v>
      </c>
    </row>
    <row r="57" spans="1:10" ht="21" customHeight="1">
      <c r="A57" s="239"/>
      <c r="B57" s="239" t="s">
        <v>486</v>
      </c>
      <c r="C57" s="226">
        <v>12.71</v>
      </c>
      <c r="D57" s="366" t="s">
        <v>16</v>
      </c>
      <c r="E57" s="226">
        <v>1810.75</v>
      </c>
      <c r="F57" s="226">
        <v>23014.63</v>
      </c>
      <c r="G57" s="226">
        <v>306</v>
      </c>
      <c r="H57" s="226">
        <v>3889.26</v>
      </c>
      <c r="I57" s="226">
        <v>26903.89</v>
      </c>
      <c r="J57" s="424"/>
    </row>
    <row r="58" spans="1:10" ht="21" customHeight="1">
      <c r="A58" s="239"/>
      <c r="B58" s="239" t="s">
        <v>524</v>
      </c>
      <c r="C58" s="425">
        <v>1.6</v>
      </c>
      <c r="D58" s="366" t="s">
        <v>16</v>
      </c>
      <c r="E58" s="226">
        <v>1810.75</v>
      </c>
      <c r="F58" s="226">
        <v>2897.2</v>
      </c>
      <c r="G58" s="226">
        <v>306</v>
      </c>
      <c r="H58" s="226">
        <v>489.6</v>
      </c>
      <c r="I58" s="226">
        <v>3386.8</v>
      </c>
      <c r="J58" s="239"/>
    </row>
    <row r="59" spans="1:10" ht="21" customHeight="1">
      <c r="A59" s="239"/>
      <c r="B59" s="239" t="s">
        <v>1203</v>
      </c>
      <c r="C59" s="226">
        <v>35</v>
      </c>
      <c r="D59" s="366" t="s">
        <v>23</v>
      </c>
      <c r="E59" s="226">
        <v>220</v>
      </c>
      <c r="F59" s="226">
        <v>7700</v>
      </c>
      <c r="G59" s="226">
        <v>25</v>
      </c>
      <c r="H59" s="226">
        <v>875</v>
      </c>
      <c r="I59" s="226">
        <v>8575</v>
      </c>
      <c r="J59" s="239"/>
    </row>
    <row r="60" spans="1:10" ht="21" customHeight="1">
      <c r="A60" s="239">
        <v>1.4</v>
      </c>
      <c r="B60" s="365" t="s">
        <v>34</v>
      </c>
      <c r="C60" s="226">
        <v>1369.71</v>
      </c>
      <c r="D60" s="366" t="s">
        <v>25</v>
      </c>
      <c r="E60" s="226">
        <v>0</v>
      </c>
      <c r="F60" s="226">
        <v>0</v>
      </c>
      <c r="G60" s="226">
        <v>10</v>
      </c>
      <c r="H60" s="226">
        <v>13697.1</v>
      </c>
      <c r="I60" s="226">
        <v>13697.1</v>
      </c>
      <c r="J60" s="223" t="s">
        <v>510</v>
      </c>
    </row>
    <row r="61" spans="1:12" ht="21" customHeight="1">
      <c r="A61" s="239"/>
      <c r="B61" s="239" t="s">
        <v>1160</v>
      </c>
      <c r="C61" s="226">
        <v>67.24</v>
      </c>
      <c r="D61" s="366" t="s">
        <v>25</v>
      </c>
      <c r="E61" s="226">
        <v>24.1</v>
      </c>
      <c r="F61" s="226">
        <v>1620.48</v>
      </c>
      <c r="G61" s="226">
        <v>0</v>
      </c>
      <c r="H61" s="226">
        <v>0</v>
      </c>
      <c r="I61" s="226">
        <v>1620.48</v>
      </c>
      <c r="J61" s="239"/>
      <c r="L61" s="397"/>
    </row>
    <row r="62" spans="1:10" ht="21" customHeight="1">
      <c r="A62" s="239"/>
      <c r="B62" s="239" t="s">
        <v>1161</v>
      </c>
      <c r="C62" s="226">
        <v>663.17</v>
      </c>
      <c r="D62" s="366" t="s">
        <v>25</v>
      </c>
      <c r="E62" s="226">
        <v>24.19</v>
      </c>
      <c r="F62" s="226">
        <v>16042.08</v>
      </c>
      <c r="G62" s="226">
        <v>0</v>
      </c>
      <c r="H62" s="226">
        <v>0</v>
      </c>
      <c r="I62" s="226">
        <v>16042.08</v>
      </c>
      <c r="J62" s="239"/>
    </row>
    <row r="63" spans="1:10" ht="21" customHeight="1">
      <c r="A63" s="239"/>
      <c r="B63" s="239" t="s">
        <v>1075</v>
      </c>
      <c r="C63" s="226">
        <v>639.3</v>
      </c>
      <c r="D63" s="366" t="s">
        <v>25</v>
      </c>
      <c r="E63" s="226">
        <v>24.66</v>
      </c>
      <c r="F63" s="226">
        <v>15765.14</v>
      </c>
      <c r="G63" s="226">
        <v>0</v>
      </c>
      <c r="H63" s="226">
        <v>0</v>
      </c>
      <c r="I63" s="226">
        <v>15765.14</v>
      </c>
      <c r="J63" s="239"/>
    </row>
    <row r="64" spans="1:12" ht="21" customHeight="1">
      <c r="A64" s="239"/>
      <c r="B64" s="239" t="s">
        <v>1168</v>
      </c>
      <c r="C64" s="226">
        <v>366.4</v>
      </c>
      <c r="D64" s="366" t="s">
        <v>268</v>
      </c>
      <c r="E64" s="226">
        <v>22.291666666666668</v>
      </c>
      <c r="F64" s="226">
        <v>8167.67</v>
      </c>
      <c r="G64" s="226">
        <v>0</v>
      </c>
      <c r="H64" s="226">
        <v>0</v>
      </c>
      <c r="I64" s="226">
        <v>8167.67</v>
      </c>
      <c r="J64" s="239"/>
      <c r="L64" s="340" t="s">
        <v>414</v>
      </c>
    </row>
    <row r="65" spans="1:12" ht="21" customHeight="1">
      <c r="A65" s="239"/>
      <c r="B65" s="239" t="s">
        <v>259</v>
      </c>
      <c r="C65" s="226">
        <v>31.64</v>
      </c>
      <c r="D65" s="366" t="s">
        <v>23</v>
      </c>
      <c r="E65" s="226">
        <v>30</v>
      </c>
      <c r="F65" s="226">
        <v>949.2</v>
      </c>
      <c r="G65" s="226">
        <v>35</v>
      </c>
      <c r="H65" s="226">
        <v>1107.4</v>
      </c>
      <c r="I65" s="226">
        <v>2056.6</v>
      </c>
      <c r="J65" s="239"/>
      <c r="K65" s="340" t="s">
        <v>1111</v>
      </c>
      <c r="L65" s="340" t="s">
        <v>1110</v>
      </c>
    </row>
    <row r="66" spans="1:10" ht="21" customHeight="1">
      <c r="A66" s="239"/>
      <c r="B66" s="239" t="s">
        <v>858</v>
      </c>
      <c r="C66" s="226">
        <v>0</v>
      </c>
      <c r="D66" s="366" t="s">
        <v>23</v>
      </c>
      <c r="E66" s="226">
        <v>169</v>
      </c>
      <c r="F66" s="226">
        <v>0</v>
      </c>
      <c r="G66" s="226">
        <v>68</v>
      </c>
      <c r="H66" s="226">
        <v>0</v>
      </c>
      <c r="I66" s="226">
        <v>0</v>
      </c>
      <c r="J66" s="239"/>
    </row>
    <row r="67" spans="1:10" ht="21" customHeight="1">
      <c r="A67" s="239"/>
      <c r="B67" s="239" t="s">
        <v>858</v>
      </c>
      <c r="C67" s="226">
        <v>0</v>
      </c>
      <c r="D67" s="366" t="s">
        <v>23</v>
      </c>
      <c r="E67" s="226">
        <v>170</v>
      </c>
      <c r="F67" s="226">
        <v>0</v>
      </c>
      <c r="G67" s="226">
        <v>69</v>
      </c>
      <c r="H67" s="226">
        <v>0</v>
      </c>
      <c r="I67" s="226">
        <v>0</v>
      </c>
      <c r="J67" s="239"/>
    </row>
    <row r="68" spans="1:10" ht="21" customHeight="1">
      <c r="A68" s="239"/>
      <c r="B68" s="426" t="s">
        <v>41</v>
      </c>
      <c r="C68" s="427"/>
      <c r="D68" s="428"/>
      <c r="E68" s="427"/>
      <c r="F68" s="427"/>
      <c r="G68" s="427"/>
      <c r="H68" s="427"/>
      <c r="I68" s="429">
        <v>315008.88999999996</v>
      </c>
      <c r="J68" s="239"/>
    </row>
    <row r="69" spans="1:10" ht="21" customHeight="1">
      <c r="A69" s="224"/>
      <c r="B69" s="224"/>
      <c r="C69" s="224"/>
      <c r="D69" s="430"/>
      <c r="E69" s="224"/>
      <c r="F69" s="224"/>
      <c r="G69" s="224"/>
      <c r="H69" s="224"/>
      <c r="I69" s="224"/>
      <c r="J69" s="224"/>
    </row>
    <row r="70" spans="1:13" ht="21" customHeight="1">
      <c r="A70" s="391"/>
      <c r="B70" s="392" t="s">
        <v>579</v>
      </c>
      <c r="C70" s="393"/>
      <c r="D70" s="394"/>
      <c r="E70" s="393"/>
      <c r="F70" s="393"/>
      <c r="G70" s="393"/>
      <c r="H70" s="393"/>
      <c r="I70" s="338">
        <v>315008.88999999996</v>
      </c>
      <c r="J70" s="391"/>
      <c r="L70" s="397">
        <v>185123.01</v>
      </c>
      <c r="M70" s="397">
        <v>315008.89</v>
      </c>
    </row>
    <row r="71" spans="1:10" ht="21" customHeight="1">
      <c r="A71" s="351"/>
      <c r="B71" s="351"/>
      <c r="C71" s="398"/>
      <c r="D71" s="399"/>
      <c r="E71" s="398"/>
      <c r="F71" s="398"/>
      <c r="G71" s="398"/>
      <c r="H71" s="398"/>
      <c r="I71" s="431"/>
      <c r="J71" s="351"/>
    </row>
    <row r="72" spans="1:10" ht="21" customHeight="1">
      <c r="A72" s="401" t="s">
        <v>1200</v>
      </c>
      <c r="B72" s="393" t="s">
        <v>1201</v>
      </c>
      <c r="C72" s="393"/>
      <c r="D72" s="394"/>
      <c r="E72" s="393"/>
      <c r="F72" s="393"/>
      <c r="G72" s="393"/>
      <c r="H72" s="393"/>
      <c r="I72" s="393"/>
      <c r="J72" s="396"/>
    </row>
    <row r="73" spans="1:10" ht="21" customHeight="1">
      <c r="A73" s="402" t="s">
        <v>928</v>
      </c>
      <c r="B73" s="403"/>
      <c r="C73" s="403"/>
      <c r="D73" s="404"/>
      <c r="E73" s="403"/>
      <c r="F73" s="403"/>
      <c r="G73" s="403"/>
      <c r="H73" s="403"/>
      <c r="I73" s="403"/>
      <c r="J73" s="405"/>
    </row>
    <row r="74" spans="1:10" ht="21" customHeight="1">
      <c r="A74" s="407"/>
      <c r="B74" s="408" t="s">
        <v>1202</v>
      </c>
      <c r="C74" s="409">
        <v>29.9</v>
      </c>
      <c r="D74" s="398" t="s">
        <v>403</v>
      </c>
      <c r="E74" s="398"/>
      <c r="F74" s="398"/>
      <c r="G74" s="398"/>
      <c r="H74" s="398"/>
      <c r="I74" s="398"/>
      <c r="J74" s="400"/>
    </row>
    <row r="75" ht="21" customHeight="1"/>
    <row r="76" spans="1:7" ht="21" customHeight="1">
      <c r="A76" s="340" t="s">
        <v>404</v>
      </c>
      <c r="G76" s="340" t="s">
        <v>495</v>
      </c>
    </row>
    <row r="77" spans="2:8" ht="21" customHeight="1">
      <c r="B77" s="340" t="s">
        <v>496</v>
      </c>
      <c r="H77" s="342" t="s">
        <v>406</v>
      </c>
    </row>
    <row r="78" spans="1:7" ht="21" customHeight="1">
      <c r="A78" s="340" t="s">
        <v>497</v>
      </c>
      <c r="B78" s="340" t="s">
        <v>1136</v>
      </c>
      <c r="G78" s="340" t="s">
        <v>488</v>
      </c>
    </row>
    <row r="79" ht="21" customHeight="1">
      <c r="A79" s="340" t="s">
        <v>927</v>
      </c>
    </row>
    <row r="80" ht="21" customHeight="1">
      <c r="A80" s="340" t="s">
        <v>926</v>
      </c>
    </row>
    <row r="81" ht="21" customHeight="1"/>
    <row r="82" spans="1:10" ht="21" customHeight="1">
      <c r="A82" s="541" t="s">
        <v>407</v>
      </c>
      <c r="B82" s="542"/>
      <c r="C82" s="542"/>
      <c r="D82" s="542"/>
      <c r="E82" s="542"/>
      <c r="F82" s="542"/>
      <c r="G82" s="542"/>
      <c r="H82" s="542"/>
      <c r="I82" s="542"/>
      <c r="J82" s="542"/>
    </row>
    <row r="83" spans="1:10" ht="21" customHeight="1">
      <c r="A83" s="538" t="s">
        <v>463</v>
      </c>
      <c r="B83" s="539"/>
      <c r="C83" s="539"/>
      <c r="D83" s="539"/>
      <c r="E83" s="539"/>
      <c r="F83" s="539"/>
      <c r="G83" s="539"/>
      <c r="H83" s="539"/>
      <c r="I83" s="539"/>
      <c r="J83" s="539"/>
    </row>
    <row r="84" spans="1:10" ht="21" customHeight="1">
      <c r="A84" s="538" t="s">
        <v>1141</v>
      </c>
      <c r="B84" s="539"/>
      <c r="C84" s="539"/>
      <c r="D84" s="539"/>
      <c r="E84" s="539"/>
      <c r="F84" s="539"/>
      <c r="G84" s="539"/>
      <c r="H84" s="539"/>
      <c r="I84" s="539"/>
      <c r="J84" s="539"/>
    </row>
    <row r="85" spans="1:7" ht="21" customHeight="1">
      <c r="A85" s="340" t="s">
        <v>409</v>
      </c>
      <c r="G85" s="340" t="s">
        <v>410</v>
      </c>
    </row>
    <row r="86" spans="2:7" ht="21" customHeight="1">
      <c r="B86" s="340" t="s">
        <v>498</v>
      </c>
      <c r="G86" s="340" t="s">
        <v>411</v>
      </c>
    </row>
    <row r="87" spans="2:8" ht="21" customHeight="1">
      <c r="B87" s="340" t="s">
        <v>1138</v>
      </c>
      <c r="H87" s="340" t="s">
        <v>499</v>
      </c>
    </row>
    <row r="88" spans="1:10" ht="21" customHeight="1">
      <c r="A88" s="345" t="s">
        <v>284</v>
      </c>
      <c r="B88" s="345" t="s">
        <v>3</v>
      </c>
      <c r="C88" s="345" t="s">
        <v>9</v>
      </c>
      <c r="D88" s="345" t="s">
        <v>10</v>
      </c>
      <c r="E88" s="536" t="s">
        <v>361</v>
      </c>
      <c r="F88" s="540"/>
      <c r="G88" s="536" t="s">
        <v>6</v>
      </c>
      <c r="H88" s="540"/>
      <c r="I88" s="345" t="s">
        <v>362</v>
      </c>
      <c r="J88" s="345" t="s">
        <v>8</v>
      </c>
    </row>
    <row r="89" spans="1:10" ht="21" customHeight="1">
      <c r="A89" s="349" t="s">
        <v>363</v>
      </c>
      <c r="B89" s="349"/>
      <c r="C89" s="349"/>
      <c r="D89" s="349"/>
      <c r="E89" s="412" t="s">
        <v>364</v>
      </c>
      <c r="F89" s="412" t="s">
        <v>12</v>
      </c>
      <c r="G89" s="412" t="s">
        <v>364</v>
      </c>
      <c r="H89" s="412" t="s">
        <v>12</v>
      </c>
      <c r="I89" s="351"/>
      <c r="J89" s="351"/>
    </row>
    <row r="90" spans="1:10" ht="21" customHeight="1">
      <c r="A90" s="353"/>
      <c r="B90" s="354" t="s">
        <v>925</v>
      </c>
      <c r="C90" s="355"/>
      <c r="D90" s="356"/>
      <c r="E90" s="355"/>
      <c r="F90" s="355"/>
      <c r="G90" s="355"/>
      <c r="H90" s="355"/>
      <c r="I90" s="355"/>
      <c r="J90" s="357"/>
    </row>
    <row r="91" spans="1:10" ht="21" customHeight="1">
      <c r="A91" s="358" t="s">
        <v>415</v>
      </c>
      <c r="B91" s="359" t="s">
        <v>416</v>
      </c>
      <c r="C91" s="360"/>
      <c r="D91" s="358"/>
      <c r="E91" s="360"/>
      <c r="F91" s="360"/>
      <c r="G91" s="360"/>
      <c r="H91" s="360"/>
      <c r="I91" s="360"/>
      <c r="J91" s="360"/>
    </row>
    <row r="92" spans="1:10" ht="21" customHeight="1">
      <c r="A92" s="361">
        <v>2</v>
      </c>
      <c r="B92" s="421" t="s">
        <v>42</v>
      </c>
      <c r="C92" s="360"/>
      <c r="D92" s="358"/>
      <c r="E92" s="360"/>
      <c r="F92" s="360"/>
      <c r="G92" s="360"/>
      <c r="H92" s="360"/>
      <c r="I92" s="360"/>
      <c r="J92" s="360"/>
    </row>
    <row r="93" spans="1:10" ht="21" customHeight="1">
      <c r="A93" s="239">
        <v>2.1</v>
      </c>
      <c r="B93" s="432" t="s">
        <v>43</v>
      </c>
      <c r="C93" s="225">
        <v>193.05</v>
      </c>
      <c r="D93" s="430" t="s">
        <v>23</v>
      </c>
      <c r="E93" s="226">
        <v>0</v>
      </c>
      <c r="F93" s="226">
        <v>0</v>
      </c>
      <c r="G93" s="226">
        <v>70</v>
      </c>
      <c r="H93" s="226">
        <v>13513.5</v>
      </c>
      <c r="I93" s="226">
        <v>13513.5</v>
      </c>
      <c r="J93" s="223" t="s">
        <v>417</v>
      </c>
    </row>
    <row r="94" spans="1:10" ht="21" customHeight="1">
      <c r="A94" s="239"/>
      <c r="B94" s="224" t="s">
        <v>1059</v>
      </c>
      <c r="C94" s="225">
        <v>2123.55</v>
      </c>
      <c r="D94" s="430" t="s">
        <v>45</v>
      </c>
      <c r="E94" s="226">
        <v>32.0133</v>
      </c>
      <c r="F94" s="227">
        <v>67981.84</v>
      </c>
      <c r="G94" s="227">
        <v>0</v>
      </c>
      <c r="H94" s="227">
        <v>0</v>
      </c>
      <c r="I94" s="227">
        <v>67981.84</v>
      </c>
      <c r="J94" s="239"/>
    </row>
    <row r="95" spans="1:10" ht="21" customHeight="1">
      <c r="A95" s="239"/>
      <c r="B95" s="224" t="s">
        <v>909</v>
      </c>
      <c r="C95" s="225">
        <v>22</v>
      </c>
      <c r="D95" s="430" t="s">
        <v>45</v>
      </c>
      <c r="E95" s="226">
        <v>65.09</v>
      </c>
      <c r="F95" s="227">
        <v>1431.98</v>
      </c>
      <c r="G95" s="227">
        <v>0</v>
      </c>
      <c r="H95" s="227">
        <v>0</v>
      </c>
      <c r="I95" s="227">
        <v>1431.98</v>
      </c>
      <c r="J95" s="239"/>
    </row>
    <row r="96" spans="1:10" ht="21" customHeight="1">
      <c r="A96" s="239"/>
      <c r="B96" s="224" t="s">
        <v>908</v>
      </c>
      <c r="C96" s="225">
        <v>55</v>
      </c>
      <c r="D96" s="430" t="s">
        <v>45</v>
      </c>
      <c r="E96" s="226">
        <v>65.09</v>
      </c>
      <c r="F96" s="227">
        <v>3579.95</v>
      </c>
      <c r="G96" s="227">
        <v>0</v>
      </c>
      <c r="H96" s="227">
        <v>0</v>
      </c>
      <c r="I96" s="227">
        <v>3579.95</v>
      </c>
      <c r="J96" s="239"/>
    </row>
    <row r="97" spans="1:10" ht="21" customHeight="1">
      <c r="A97" s="239"/>
      <c r="B97" s="224" t="s">
        <v>910</v>
      </c>
      <c r="C97" s="225">
        <v>4</v>
      </c>
      <c r="D97" s="430" t="s">
        <v>45</v>
      </c>
      <c r="E97" s="226">
        <v>65.09</v>
      </c>
      <c r="F97" s="227">
        <v>260.36</v>
      </c>
      <c r="G97" s="227">
        <v>0</v>
      </c>
      <c r="H97" s="227">
        <v>0</v>
      </c>
      <c r="I97" s="227">
        <v>260.36</v>
      </c>
      <c r="J97" s="239"/>
    </row>
    <row r="98" spans="1:10" ht="21" customHeight="1">
      <c r="A98" s="239"/>
      <c r="B98" s="224" t="s">
        <v>1113</v>
      </c>
      <c r="C98" s="225">
        <v>4459.46</v>
      </c>
      <c r="D98" s="430" t="s">
        <v>48</v>
      </c>
      <c r="E98" s="226">
        <v>1.58</v>
      </c>
      <c r="F98" s="227">
        <v>7045.95</v>
      </c>
      <c r="G98" s="227">
        <v>0</v>
      </c>
      <c r="H98" s="227">
        <v>0</v>
      </c>
      <c r="I98" s="227">
        <v>7045.95</v>
      </c>
      <c r="J98" s="239"/>
    </row>
    <row r="99" spans="1:10" ht="21" customHeight="1">
      <c r="A99" s="239"/>
      <c r="B99" s="224" t="s">
        <v>1114</v>
      </c>
      <c r="C99" s="225"/>
      <c r="D99" s="430"/>
      <c r="E99" s="226"/>
      <c r="F99" s="227"/>
      <c r="G99" s="227"/>
      <c r="H99" s="227"/>
      <c r="I99" s="227"/>
      <c r="J99" s="239"/>
    </row>
    <row r="100" spans="1:10" ht="21" customHeight="1">
      <c r="A100" s="239"/>
      <c r="B100" s="224" t="s">
        <v>911</v>
      </c>
      <c r="C100" s="225">
        <v>78</v>
      </c>
      <c r="D100" s="430" t="s">
        <v>50</v>
      </c>
      <c r="E100" s="226">
        <v>189</v>
      </c>
      <c r="F100" s="227">
        <v>14742</v>
      </c>
      <c r="G100" s="227">
        <v>0</v>
      </c>
      <c r="H100" s="227">
        <v>0</v>
      </c>
      <c r="I100" s="227">
        <v>14742</v>
      </c>
      <c r="J100" s="223"/>
    </row>
    <row r="101" spans="1:10" ht="21" customHeight="1">
      <c r="A101" s="239"/>
      <c r="B101" s="224" t="s">
        <v>1143</v>
      </c>
      <c r="C101" s="225">
        <v>47</v>
      </c>
      <c r="D101" s="430" t="s">
        <v>50</v>
      </c>
      <c r="E101" s="226">
        <v>225</v>
      </c>
      <c r="F101" s="226">
        <v>10575</v>
      </c>
      <c r="G101" s="227">
        <v>0</v>
      </c>
      <c r="H101" s="226">
        <v>0</v>
      </c>
      <c r="I101" s="226">
        <v>10575</v>
      </c>
      <c r="J101" s="223"/>
    </row>
    <row r="102" spans="1:10" ht="21" customHeight="1">
      <c r="A102" s="239"/>
      <c r="B102" s="224" t="s">
        <v>913</v>
      </c>
      <c r="C102" s="225">
        <v>61</v>
      </c>
      <c r="D102" s="430" t="s">
        <v>50</v>
      </c>
      <c r="E102" s="226">
        <v>150</v>
      </c>
      <c r="F102" s="226">
        <v>9150</v>
      </c>
      <c r="G102" s="227">
        <v>0</v>
      </c>
      <c r="H102" s="226">
        <v>0</v>
      </c>
      <c r="I102" s="226">
        <v>9150</v>
      </c>
      <c r="J102" s="223" t="s">
        <v>417</v>
      </c>
    </row>
    <row r="103" spans="1:10" ht="21" customHeight="1">
      <c r="A103" s="239"/>
      <c r="B103" s="224" t="s">
        <v>1144</v>
      </c>
      <c r="C103" s="225">
        <v>0</v>
      </c>
      <c r="D103" s="430" t="s">
        <v>50</v>
      </c>
      <c r="E103" s="226">
        <v>233.64</v>
      </c>
      <c r="F103" s="226">
        <v>0</v>
      </c>
      <c r="G103" s="227">
        <v>0</v>
      </c>
      <c r="H103" s="226">
        <v>0</v>
      </c>
      <c r="I103" s="226">
        <v>0</v>
      </c>
      <c r="J103" s="223"/>
    </row>
    <row r="104" spans="1:10" ht="21" customHeight="1">
      <c r="A104" s="239"/>
      <c r="B104" s="224" t="s">
        <v>509</v>
      </c>
      <c r="C104" s="225">
        <v>8.9</v>
      </c>
      <c r="D104" s="430" t="s">
        <v>50</v>
      </c>
      <c r="E104" s="226">
        <v>116.67</v>
      </c>
      <c r="F104" s="226">
        <v>1038.36</v>
      </c>
      <c r="G104" s="227">
        <v>0</v>
      </c>
      <c r="H104" s="226">
        <v>0</v>
      </c>
      <c r="I104" s="226">
        <v>1038.36</v>
      </c>
      <c r="J104" s="223"/>
    </row>
    <row r="105" spans="1:10" ht="21" customHeight="1">
      <c r="A105" s="239"/>
      <c r="B105" s="239" t="s">
        <v>1112</v>
      </c>
      <c r="C105" s="226">
        <v>6.5</v>
      </c>
      <c r="D105" s="366" t="s">
        <v>23</v>
      </c>
      <c r="E105" s="226">
        <v>300</v>
      </c>
      <c r="F105" s="226">
        <v>1950</v>
      </c>
      <c r="G105" s="226">
        <v>100</v>
      </c>
      <c r="H105" s="226">
        <v>650</v>
      </c>
      <c r="I105" s="226">
        <v>2600</v>
      </c>
      <c r="J105" s="223"/>
    </row>
    <row r="106" spans="1:10" ht="21" customHeight="1">
      <c r="A106" s="239"/>
      <c r="B106" s="224"/>
      <c r="C106" s="225"/>
      <c r="D106" s="430"/>
      <c r="E106" s="226"/>
      <c r="F106" s="226"/>
      <c r="G106" s="227"/>
      <c r="H106" s="226"/>
      <c r="I106" s="226"/>
      <c r="J106" s="223"/>
    </row>
    <row r="107" spans="1:10" ht="21" customHeight="1">
      <c r="A107" s="239"/>
      <c r="B107" s="224"/>
      <c r="C107" s="225"/>
      <c r="D107" s="430"/>
      <c r="E107" s="226"/>
      <c r="F107" s="226"/>
      <c r="G107" s="227"/>
      <c r="H107" s="226"/>
      <c r="I107" s="226"/>
      <c r="J107" s="223"/>
    </row>
    <row r="108" spans="1:10" ht="21" customHeight="1">
      <c r="A108" s="239"/>
      <c r="B108" s="224"/>
      <c r="C108" s="225"/>
      <c r="D108" s="430"/>
      <c r="E108" s="226"/>
      <c r="F108" s="226"/>
      <c r="G108" s="227"/>
      <c r="H108" s="226"/>
      <c r="I108" s="226"/>
      <c r="J108" s="223"/>
    </row>
    <row r="109" spans="1:10" ht="21" customHeight="1">
      <c r="A109" s="239"/>
      <c r="B109" s="224"/>
      <c r="C109" s="225"/>
      <c r="D109" s="430"/>
      <c r="E109" s="226"/>
      <c r="F109" s="226"/>
      <c r="G109" s="227"/>
      <c r="H109" s="226"/>
      <c r="I109" s="226"/>
      <c r="J109" s="223"/>
    </row>
    <row r="110" spans="1:10" ht="21" customHeight="1">
      <c r="A110" s="239"/>
      <c r="B110" s="239"/>
      <c r="C110" s="226"/>
      <c r="D110" s="366"/>
      <c r="E110" s="226"/>
      <c r="F110" s="226"/>
      <c r="G110" s="226"/>
      <c r="H110" s="226"/>
      <c r="I110" s="226"/>
      <c r="J110" s="239"/>
    </row>
    <row r="111" spans="1:13" ht="21" customHeight="1">
      <c r="A111" s="391"/>
      <c r="B111" s="392" t="s">
        <v>580</v>
      </c>
      <c r="C111" s="393"/>
      <c r="D111" s="394"/>
      <c r="E111" s="393"/>
      <c r="F111" s="393"/>
      <c r="G111" s="393"/>
      <c r="H111" s="393"/>
      <c r="I111" s="338">
        <v>131918.94</v>
      </c>
      <c r="J111" s="391"/>
      <c r="L111" s="397">
        <v>131918.94</v>
      </c>
      <c r="M111" s="397">
        <v>131918.94</v>
      </c>
    </row>
    <row r="112" spans="1:10" ht="21" customHeight="1">
      <c r="A112" s="351"/>
      <c r="B112" s="351"/>
      <c r="C112" s="398"/>
      <c r="D112" s="399"/>
      <c r="E112" s="398"/>
      <c r="F112" s="398"/>
      <c r="G112" s="398"/>
      <c r="H112" s="398"/>
      <c r="I112" s="431"/>
      <c r="J112" s="351"/>
    </row>
    <row r="113" spans="1:10" ht="21" customHeight="1">
      <c r="A113" s="401" t="s">
        <v>1204</v>
      </c>
      <c r="B113" s="393" t="s">
        <v>1201</v>
      </c>
      <c r="C113" s="393"/>
      <c r="D113" s="394"/>
      <c r="E113" s="393"/>
      <c r="F113" s="393"/>
      <c r="G113" s="393"/>
      <c r="H113" s="393"/>
      <c r="I113" s="393"/>
      <c r="J113" s="396"/>
    </row>
    <row r="114" spans="1:10" ht="21" customHeight="1">
      <c r="A114" s="402" t="s">
        <v>928</v>
      </c>
      <c r="B114" s="403"/>
      <c r="C114" s="403"/>
      <c r="D114" s="404"/>
      <c r="E114" s="403"/>
      <c r="F114" s="403"/>
      <c r="G114" s="403"/>
      <c r="H114" s="403"/>
      <c r="I114" s="403"/>
      <c r="J114" s="405"/>
    </row>
    <row r="115" spans="1:10" ht="21" customHeight="1">
      <c r="A115" s="407"/>
      <c r="B115" s="408" t="s">
        <v>1202</v>
      </c>
      <c r="C115" s="409">
        <v>29.9</v>
      </c>
      <c r="D115" s="398" t="s">
        <v>403</v>
      </c>
      <c r="E115" s="398"/>
      <c r="F115" s="398"/>
      <c r="G115" s="398"/>
      <c r="H115" s="398"/>
      <c r="I115" s="398"/>
      <c r="J115" s="400"/>
    </row>
    <row r="116" ht="21" customHeight="1"/>
    <row r="117" spans="1:7" ht="21" customHeight="1">
      <c r="A117" s="340" t="s">
        <v>404</v>
      </c>
      <c r="G117" s="340" t="s">
        <v>495</v>
      </c>
    </row>
    <row r="118" spans="1:8" ht="21" customHeight="1">
      <c r="A118" s="340" t="s">
        <v>405</v>
      </c>
      <c r="B118" s="340" t="s">
        <v>496</v>
      </c>
      <c r="H118" s="342" t="s">
        <v>406</v>
      </c>
    </row>
    <row r="119" spans="1:7" ht="21" customHeight="1">
      <c r="A119" s="340" t="s">
        <v>497</v>
      </c>
      <c r="B119" s="340" t="s">
        <v>1136</v>
      </c>
      <c r="G119" s="340" t="s">
        <v>488</v>
      </c>
    </row>
    <row r="120" ht="21" customHeight="1">
      <c r="A120" s="340" t="s">
        <v>927</v>
      </c>
    </row>
    <row r="121" ht="21" customHeight="1">
      <c r="A121" s="340" t="s">
        <v>926</v>
      </c>
    </row>
    <row r="122" ht="21" customHeight="1"/>
    <row r="123" spans="1:10" ht="21" customHeight="1">
      <c r="A123" s="541" t="s">
        <v>407</v>
      </c>
      <c r="B123" s="542"/>
      <c r="C123" s="542"/>
      <c r="D123" s="542"/>
      <c r="E123" s="542"/>
      <c r="F123" s="542"/>
      <c r="G123" s="542"/>
      <c r="H123" s="542"/>
      <c r="I123" s="542"/>
      <c r="J123" s="542"/>
    </row>
    <row r="124" spans="1:10" ht="21" customHeight="1">
      <c r="A124" s="538" t="s">
        <v>463</v>
      </c>
      <c r="B124" s="539"/>
      <c r="C124" s="539"/>
      <c r="D124" s="539"/>
      <c r="E124" s="539"/>
      <c r="F124" s="539"/>
      <c r="G124" s="539"/>
      <c r="H124" s="539"/>
      <c r="I124" s="539"/>
      <c r="J124" s="539"/>
    </row>
    <row r="125" spans="1:10" ht="21" customHeight="1">
      <c r="A125" s="538" t="s">
        <v>1141</v>
      </c>
      <c r="B125" s="539"/>
      <c r="C125" s="539"/>
      <c r="D125" s="539"/>
      <c r="E125" s="539"/>
      <c r="F125" s="539"/>
      <c r="G125" s="539"/>
      <c r="H125" s="539"/>
      <c r="I125" s="539"/>
      <c r="J125" s="539"/>
    </row>
    <row r="126" spans="1:7" ht="21" customHeight="1">
      <c r="A126" s="340" t="s">
        <v>409</v>
      </c>
      <c r="G126" s="340" t="s">
        <v>410</v>
      </c>
    </row>
    <row r="127" spans="2:7" ht="21" customHeight="1">
      <c r="B127" s="340" t="s">
        <v>498</v>
      </c>
      <c r="G127" s="410" t="s">
        <v>411</v>
      </c>
    </row>
    <row r="128" spans="2:8" ht="21" customHeight="1">
      <c r="B128" s="340" t="s">
        <v>1138</v>
      </c>
      <c r="H128" s="340" t="s">
        <v>499</v>
      </c>
    </row>
    <row r="129" spans="1:10" ht="21" customHeight="1">
      <c r="A129" s="345" t="s">
        <v>284</v>
      </c>
      <c r="B129" s="345" t="s">
        <v>3</v>
      </c>
      <c r="C129" s="345" t="s">
        <v>9</v>
      </c>
      <c r="D129" s="345" t="s">
        <v>10</v>
      </c>
      <c r="E129" s="536" t="s">
        <v>361</v>
      </c>
      <c r="F129" s="540"/>
      <c r="G129" s="536" t="s">
        <v>6</v>
      </c>
      <c r="H129" s="540"/>
      <c r="I129" s="345" t="s">
        <v>362</v>
      </c>
      <c r="J129" s="345" t="s">
        <v>8</v>
      </c>
    </row>
    <row r="130" spans="1:10" ht="21" customHeight="1">
      <c r="A130" s="349" t="s">
        <v>363</v>
      </c>
      <c r="B130" s="349"/>
      <c r="C130" s="349"/>
      <c r="D130" s="349"/>
      <c r="E130" s="412" t="s">
        <v>364</v>
      </c>
      <c r="F130" s="412" t="s">
        <v>12</v>
      </c>
      <c r="G130" s="412" t="s">
        <v>364</v>
      </c>
      <c r="H130" s="412" t="s">
        <v>12</v>
      </c>
      <c r="I130" s="351"/>
      <c r="J130" s="351"/>
    </row>
    <row r="131" spans="1:10" ht="21" customHeight="1">
      <c r="A131" s="353"/>
      <c r="B131" s="413" t="s">
        <v>925</v>
      </c>
      <c r="C131" s="414"/>
      <c r="D131" s="415"/>
      <c r="E131" s="414"/>
      <c r="F131" s="414"/>
      <c r="G131" s="414"/>
      <c r="H131" s="414"/>
      <c r="I131" s="414"/>
      <c r="J131" s="396"/>
    </row>
    <row r="132" spans="1:10" ht="21" customHeight="1">
      <c r="A132" s="358"/>
      <c r="B132" s="417" t="s">
        <v>583</v>
      </c>
      <c r="C132" s="355"/>
      <c r="D132" s="356"/>
      <c r="E132" s="355"/>
      <c r="F132" s="355"/>
      <c r="G132" s="355"/>
      <c r="H132" s="355"/>
      <c r="I132" s="418">
        <v>131918.94</v>
      </c>
      <c r="J132" s="419"/>
    </row>
    <row r="133" spans="1:10" ht="21" customHeight="1">
      <c r="A133" s="361"/>
      <c r="B133" s="421" t="s">
        <v>464</v>
      </c>
      <c r="C133" s="360"/>
      <c r="D133" s="358"/>
      <c r="E133" s="360"/>
      <c r="F133" s="360"/>
      <c r="G133" s="360"/>
      <c r="H133" s="360"/>
      <c r="I133" s="360"/>
      <c r="J133" s="360"/>
    </row>
    <row r="134" spans="1:10" ht="21" customHeight="1">
      <c r="A134" s="239">
        <v>2.2</v>
      </c>
      <c r="B134" s="432" t="s">
        <v>52</v>
      </c>
      <c r="C134" s="225"/>
      <c r="D134" s="366"/>
      <c r="E134" s="227"/>
      <c r="F134" s="226"/>
      <c r="G134" s="227"/>
      <c r="H134" s="227"/>
      <c r="I134" s="225"/>
      <c r="J134" s="223"/>
    </row>
    <row r="135" spans="1:10" ht="21" customHeight="1">
      <c r="A135" s="239"/>
      <c r="B135" s="224" t="s">
        <v>1135</v>
      </c>
      <c r="C135" s="433">
        <v>91.52</v>
      </c>
      <c r="D135" s="366" t="s">
        <v>23</v>
      </c>
      <c r="E135" s="226">
        <v>230</v>
      </c>
      <c r="F135" s="227">
        <v>21049.6</v>
      </c>
      <c r="G135" s="226">
        <v>90</v>
      </c>
      <c r="H135" s="227">
        <v>8236.8</v>
      </c>
      <c r="I135" s="226">
        <v>29286.4</v>
      </c>
      <c r="J135" s="239"/>
    </row>
    <row r="136" spans="1:10" ht="21" customHeight="1">
      <c r="A136" s="239"/>
      <c r="B136" s="224" t="s">
        <v>912</v>
      </c>
      <c r="C136" s="226"/>
      <c r="D136" s="366"/>
      <c r="E136" s="226"/>
      <c r="F136" s="226"/>
      <c r="G136" s="226"/>
      <c r="H136" s="226"/>
      <c r="I136" s="226"/>
      <c r="J136" s="239"/>
    </row>
    <row r="137" spans="1:10" ht="21" customHeight="1">
      <c r="A137" s="239"/>
      <c r="B137" s="224" t="s">
        <v>914</v>
      </c>
      <c r="C137" s="226">
        <v>42.3</v>
      </c>
      <c r="D137" s="366" t="s">
        <v>23</v>
      </c>
      <c r="E137" s="226">
        <v>69.16</v>
      </c>
      <c r="F137" s="227">
        <v>2925.47</v>
      </c>
      <c r="G137" s="226">
        <v>75</v>
      </c>
      <c r="H137" s="227">
        <v>3172.5</v>
      </c>
      <c r="I137" s="226">
        <v>6097.97</v>
      </c>
      <c r="J137" s="370"/>
    </row>
    <row r="138" spans="1:10" ht="21" customHeight="1">
      <c r="A138" s="239"/>
      <c r="B138" s="224" t="s">
        <v>916</v>
      </c>
      <c r="C138" s="226"/>
      <c r="D138" s="366"/>
      <c r="E138" s="226"/>
      <c r="F138" s="226"/>
      <c r="G138" s="226"/>
      <c r="H138" s="226"/>
      <c r="I138" s="226"/>
      <c r="J138" s="239"/>
    </row>
    <row r="139" spans="1:10" ht="21" customHeight="1">
      <c r="A139" s="239"/>
      <c r="B139" s="224"/>
      <c r="C139" s="224"/>
      <c r="D139" s="366"/>
      <c r="E139" s="226"/>
      <c r="F139" s="227"/>
      <c r="G139" s="226"/>
      <c r="H139" s="227"/>
      <c r="I139" s="226"/>
      <c r="J139" s="239"/>
    </row>
    <row r="140" spans="1:10" ht="21" customHeight="1">
      <c r="A140" s="239">
        <v>2.3</v>
      </c>
      <c r="B140" s="432" t="s">
        <v>56</v>
      </c>
      <c r="C140" s="226"/>
      <c r="D140" s="366"/>
      <c r="E140" s="226"/>
      <c r="F140" s="226"/>
      <c r="G140" s="226"/>
      <c r="H140" s="226"/>
      <c r="I140" s="226"/>
      <c r="J140" s="239"/>
    </row>
    <row r="141" spans="1:10" ht="21" customHeight="1">
      <c r="A141" s="239"/>
      <c r="B141" s="239" t="s">
        <v>1172</v>
      </c>
      <c r="C141" s="226">
        <v>184.79</v>
      </c>
      <c r="D141" s="366" t="s">
        <v>23</v>
      </c>
      <c r="E141" s="226">
        <v>200</v>
      </c>
      <c r="F141" s="227">
        <v>36958</v>
      </c>
      <c r="G141" s="226">
        <v>55</v>
      </c>
      <c r="H141" s="227">
        <v>10163.45</v>
      </c>
      <c r="I141" s="226">
        <v>47121.45</v>
      </c>
      <c r="J141" s="239"/>
    </row>
    <row r="142" spans="1:10" ht="21" customHeight="1">
      <c r="A142" s="239"/>
      <c r="B142" s="239" t="s">
        <v>1132</v>
      </c>
      <c r="C142" s="226">
        <v>7.92</v>
      </c>
      <c r="D142" s="366" t="s">
        <v>23</v>
      </c>
      <c r="E142" s="226">
        <v>460</v>
      </c>
      <c r="F142" s="227">
        <v>3643.2</v>
      </c>
      <c r="G142" s="226">
        <v>165</v>
      </c>
      <c r="H142" s="227">
        <v>1306.8</v>
      </c>
      <c r="I142" s="226">
        <v>4950</v>
      </c>
      <c r="J142" s="239"/>
    </row>
    <row r="143" spans="1:10" ht="21" customHeight="1">
      <c r="A143" s="239"/>
      <c r="B143" s="239" t="s">
        <v>523</v>
      </c>
      <c r="C143" s="226">
        <v>57.6</v>
      </c>
      <c r="D143" s="366" t="s">
        <v>268</v>
      </c>
      <c r="E143" s="226">
        <v>70</v>
      </c>
      <c r="F143" s="227">
        <v>4032</v>
      </c>
      <c r="G143" s="226">
        <v>44</v>
      </c>
      <c r="H143" s="227">
        <v>2534.4</v>
      </c>
      <c r="I143" s="226">
        <v>6566.4</v>
      </c>
      <c r="J143" s="239"/>
    </row>
    <row r="144" spans="1:10" ht="21" customHeight="1">
      <c r="A144" s="239"/>
      <c r="B144" s="224"/>
      <c r="C144" s="226"/>
      <c r="D144" s="366"/>
      <c r="E144" s="226"/>
      <c r="F144" s="226"/>
      <c r="G144" s="226"/>
      <c r="H144" s="226"/>
      <c r="I144" s="226"/>
      <c r="J144" s="239"/>
    </row>
    <row r="145" spans="1:10" ht="21" customHeight="1">
      <c r="A145" s="239">
        <v>2.4</v>
      </c>
      <c r="B145" s="432" t="s">
        <v>939</v>
      </c>
      <c r="C145" s="226"/>
      <c r="D145" s="366"/>
      <c r="E145" s="226"/>
      <c r="F145" s="226"/>
      <c r="G145" s="226"/>
      <c r="H145" s="226"/>
      <c r="I145" s="226"/>
      <c r="J145" s="239"/>
    </row>
    <row r="146" spans="1:10" ht="21" customHeight="1">
      <c r="A146" s="239"/>
      <c r="B146" s="239" t="s">
        <v>940</v>
      </c>
      <c r="C146" s="226">
        <v>6</v>
      </c>
      <c r="D146" s="366" t="s">
        <v>87</v>
      </c>
      <c r="E146" s="226">
        <v>9975</v>
      </c>
      <c r="F146" s="227">
        <v>59850</v>
      </c>
      <c r="G146" s="226">
        <v>500</v>
      </c>
      <c r="H146" s="227">
        <v>3000</v>
      </c>
      <c r="I146" s="226">
        <v>62850</v>
      </c>
      <c r="J146" s="223" t="s">
        <v>860</v>
      </c>
    </row>
    <row r="147" spans="1:10" ht="21" customHeight="1">
      <c r="A147" s="239"/>
      <c r="B147" s="239" t="s">
        <v>1094</v>
      </c>
      <c r="C147" s="226"/>
      <c r="D147" s="366"/>
      <c r="E147" s="226"/>
      <c r="F147" s="227"/>
      <c r="G147" s="226"/>
      <c r="H147" s="227"/>
      <c r="I147" s="226"/>
      <c r="J147" s="239"/>
    </row>
    <row r="148" spans="1:10" ht="21" customHeight="1">
      <c r="A148" s="239"/>
      <c r="B148" s="239" t="s">
        <v>859</v>
      </c>
      <c r="C148" s="226">
        <v>0</v>
      </c>
      <c r="D148" s="366" t="s">
        <v>87</v>
      </c>
      <c r="E148" s="226">
        <v>0</v>
      </c>
      <c r="F148" s="227">
        <v>0</v>
      </c>
      <c r="G148" s="226">
        <v>0</v>
      </c>
      <c r="H148" s="227">
        <v>0</v>
      </c>
      <c r="I148" s="226">
        <v>0</v>
      </c>
      <c r="J148" s="239"/>
    </row>
    <row r="149" spans="1:10" ht="21" customHeight="1">
      <c r="A149" s="239"/>
      <c r="B149" s="239" t="s">
        <v>861</v>
      </c>
      <c r="C149" s="226"/>
      <c r="D149" s="366"/>
      <c r="E149" s="226"/>
      <c r="F149" s="227"/>
      <c r="G149" s="226"/>
      <c r="H149" s="227"/>
      <c r="I149" s="226"/>
      <c r="J149" s="239"/>
    </row>
    <row r="150" spans="1:10" ht="21" customHeight="1">
      <c r="A150" s="239"/>
      <c r="B150" s="239"/>
      <c r="C150" s="226"/>
      <c r="D150" s="366"/>
      <c r="E150" s="226"/>
      <c r="F150" s="227"/>
      <c r="G150" s="226"/>
      <c r="H150" s="227"/>
      <c r="I150" s="226"/>
      <c r="J150" s="239"/>
    </row>
    <row r="151" spans="1:13" ht="21" customHeight="1">
      <c r="A151" s="239"/>
      <c r="B151" s="239"/>
      <c r="C151" s="226"/>
      <c r="D151" s="366"/>
      <c r="E151" s="226"/>
      <c r="F151" s="226"/>
      <c r="G151" s="226"/>
      <c r="H151" s="226"/>
      <c r="I151" s="226"/>
      <c r="J151" s="239"/>
      <c r="L151" s="397">
        <v>156872.22</v>
      </c>
      <c r="M151" s="397">
        <v>288791.16000000003</v>
      </c>
    </row>
    <row r="152" spans="1:10" ht="21" customHeight="1">
      <c r="A152" s="391"/>
      <c r="B152" s="392" t="s">
        <v>580</v>
      </c>
      <c r="C152" s="393"/>
      <c r="D152" s="394"/>
      <c r="E152" s="393"/>
      <c r="F152" s="393"/>
      <c r="G152" s="393"/>
      <c r="H152" s="393"/>
      <c r="I152" s="338">
        <v>288791.16000000003</v>
      </c>
      <c r="J152" s="391"/>
    </row>
    <row r="153" spans="1:10" ht="21" customHeight="1">
      <c r="A153" s="351"/>
      <c r="B153" s="351"/>
      <c r="C153" s="398"/>
      <c r="D153" s="399"/>
      <c r="E153" s="398"/>
      <c r="F153" s="398"/>
      <c r="G153" s="398"/>
      <c r="H153" s="398"/>
      <c r="I153" s="431"/>
      <c r="J153" s="351"/>
    </row>
    <row r="154" spans="1:10" ht="21" customHeight="1">
      <c r="A154" s="401" t="s">
        <v>1204</v>
      </c>
      <c r="B154" s="393" t="s">
        <v>1201</v>
      </c>
      <c r="C154" s="393"/>
      <c r="D154" s="394"/>
      <c r="E154" s="393"/>
      <c r="F154" s="393"/>
      <c r="G154" s="393"/>
      <c r="H154" s="393"/>
      <c r="I154" s="393"/>
      <c r="J154" s="396"/>
    </row>
    <row r="155" spans="1:10" ht="21" customHeight="1">
      <c r="A155" s="402" t="s">
        <v>928</v>
      </c>
      <c r="B155" s="403"/>
      <c r="C155" s="403"/>
      <c r="D155" s="404"/>
      <c r="E155" s="403"/>
      <c r="F155" s="403"/>
      <c r="G155" s="403"/>
      <c r="H155" s="403"/>
      <c r="I155" s="403"/>
      <c r="J155" s="405"/>
    </row>
    <row r="156" spans="1:10" ht="21" customHeight="1">
      <c r="A156" s="407"/>
      <c r="B156" s="408" t="s">
        <v>1202</v>
      </c>
      <c r="C156" s="409">
        <v>29.9</v>
      </c>
      <c r="D156" s="398" t="s">
        <v>403</v>
      </c>
      <c r="E156" s="398"/>
      <c r="F156" s="398"/>
      <c r="G156" s="398"/>
      <c r="H156" s="398"/>
      <c r="I156" s="398"/>
      <c r="J156" s="400"/>
    </row>
    <row r="157" ht="21" customHeight="1"/>
    <row r="158" spans="1:7" ht="21" customHeight="1">
      <c r="A158" s="340" t="s">
        <v>404</v>
      </c>
      <c r="G158" s="340" t="s">
        <v>495</v>
      </c>
    </row>
    <row r="159" spans="1:8" ht="21" customHeight="1">
      <c r="A159" s="340" t="s">
        <v>405</v>
      </c>
      <c r="B159" s="340" t="s">
        <v>496</v>
      </c>
      <c r="H159" s="342" t="s">
        <v>406</v>
      </c>
    </row>
    <row r="160" spans="1:7" ht="21" customHeight="1">
      <c r="A160" s="340" t="s">
        <v>497</v>
      </c>
      <c r="B160" s="340" t="s">
        <v>1136</v>
      </c>
      <c r="G160" s="340" t="s">
        <v>488</v>
      </c>
    </row>
    <row r="161" ht="21" customHeight="1">
      <c r="A161" s="340" t="s">
        <v>927</v>
      </c>
    </row>
    <row r="162" ht="21" customHeight="1">
      <c r="A162" s="340" t="s">
        <v>926</v>
      </c>
    </row>
    <row r="163" ht="21" customHeight="1"/>
    <row r="164" spans="1:10" ht="21" customHeight="1">
      <c r="A164" s="541" t="s">
        <v>407</v>
      </c>
      <c r="B164" s="542"/>
      <c r="C164" s="542"/>
      <c r="D164" s="542"/>
      <c r="E164" s="542"/>
      <c r="F164" s="542"/>
      <c r="G164" s="542"/>
      <c r="H164" s="542"/>
      <c r="I164" s="542"/>
      <c r="J164" s="542"/>
    </row>
    <row r="165" spans="1:10" ht="21" customHeight="1">
      <c r="A165" s="538" t="s">
        <v>463</v>
      </c>
      <c r="B165" s="539"/>
      <c r="C165" s="539"/>
      <c r="D165" s="539"/>
      <c r="E165" s="539"/>
      <c r="F165" s="539"/>
      <c r="G165" s="539"/>
      <c r="H165" s="539"/>
      <c r="I165" s="539"/>
      <c r="J165" s="539"/>
    </row>
    <row r="166" spans="1:10" ht="21" customHeight="1">
      <c r="A166" s="538" t="s">
        <v>1141</v>
      </c>
      <c r="B166" s="539"/>
      <c r="C166" s="539"/>
      <c r="D166" s="539"/>
      <c r="E166" s="539"/>
      <c r="F166" s="539"/>
      <c r="G166" s="539"/>
      <c r="H166" s="539"/>
      <c r="I166" s="539"/>
      <c r="J166" s="539"/>
    </row>
    <row r="167" spans="1:7" ht="21" customHeight="1">
      <c r="A167" s="340" t="s">
        <v>409</v>
      </c>
      <c r="G167" s="340" t="s">
        <v>410</v>
      </c>
    </row>
    <row r="168" spans="2:7" ht="21" customHeight="1">
      <c r="B168" s="340" t="s">
        <v>498</v>
      </c>
      <c r="G168" s="410" t="s">
        <v>411</v>
      </c>
    </row>
    <row r="169" spans="2:8" ht="21" customHeight="1">
      <c r="B169" s="340" t="s">
        <v>1138</v>
      </c>
      <c r="H169" s="340" t="s">
        <v>499</v>
      </c>
    </row>
    <row r="170" spans="1:10" ht="21" customHeight="1">
      <c r="A170" s="345" t="s">
        <v>284</v>
      </c>
      <c r="B170" s="345" t="s">
        <v>3</v>
      </c>
      <c r="C170" s="345" t="s">
        <v>9</v>
      </c>
      <c r="D170" s="345" t="s">
        <v>10</v>
      </c>
      <c r="E170" s="543" t="s">
        <v>361</v>
      </c>
      <c r="F170" s="544"/>
      <c r="G170" s="543" t="s">
        <v>6</v>
      </c>
      <c r="H170" s="544"/>
      <c r="I170" s="345" t="s">
        <v>362</v>
      </c>
      <c r="J170" s="345" t="s">
        <v>8</v>
      </c>
    </row>
    <row r="171" spans="1:10" ht="21" customHeight="1">
      <c r="A171" s="349" t="s">
        <v>363</v>
      </c>
      <c r="B171" s="349"/>
      <c r="C171" s="349"/>
      <c r="D171" s="349"/>
      <c r="E171" s="412" t="s">
        <v>364</v>
      </c>
      <c r="F171" s="412" t="s">
        <v>12</v>
      </c>
      <c r="G171" s="412" t="s">
        <v>364</v>
      </c>
      <c r="H171" s="412" t="s">
        <v>12</v>
      </c>
      <c r="I171" s="351"/>
      <c r="J171" s="351"/>
    </row>
    <row r="172" spans="1:10" ht="21" customHeight="1">
      <c r="A172" s="353"/>
      <c r="B172" s="413" t="s">
        <v>925</v>
      </c>
      <c r="C172" s="414"/>
      <c r="D172" s="415"/>
      <c r="E172" s="414"/>
      <c r="F172" s="414"/>
      <c r="G172" s="414"/>
      <c r="H172" s="414"/>
      <c r="I172" s="414"/>
      <c r="J172" s="396"/>
    </row>
    <row r="173" spans="1:10" ht="21" customHeight="1">
      <c r="A173" s="358"/>
      <c r="B173" s="417" t="s">
        <v>583</v>
      </c>
      <c r="C173" s="355"/>
      <c r="D173" s="356"/>
      <c r="E173" s="355"/>
      <c r="F173" s="355"/>
      <c r="G173" s="355"/>
      <c r="H173" s="355"/>
      <c r="I173" s="418">
        <v>288791.16000000003</v>
      </c>
      <c r="J173" s="419"/>
    </row>
    <row r="174" spans="1:12" ht="21" customHeight="1">
      <c r="A174" s="420"/>
      <c r="B174" s="421" t="s">
        <v>464</v>
      </c>
      <c r="C174" s="360"/>
      <c r="D174" s="358"/>
      <c r="E174" s="360"/>
      <c r="F174" s="360"/>
      <c r="G174" s="360"/>
      <c r="H174" s="360"/>
      <c r="I174" s="360"/>
      <c r="J174" s="360"/>
      <c r="L174" s="397" t="e">
        <v>#REF!</v>
      </c>
    </row>
    <row r="175" spans="1:11" ht="21" customHeight="1">
      <c r="A175" s="360">
        <v>2.5</v>
      </c>
      <c r="B175" s="434" t="s">
        <v>592</v>
      </c>
      <c r="C175" s="227"/>
      <c r="D175" s="358"/>
      <c r="E175" s="227"/>
      <c r="F175" s="227"/>
      <c r="G175" s="227"/>
      <c r="H175" s="227"/>
      <c r="I175" s="227"/>
      <c r="J175" s="239"/>
      <c r="K175" s="342" t="s">
        <v>420</v>
      </c>
    </row>
    <row r="176" spans="1:16" ht="21" customHeight="1">
      <c r="A176" s="360"/>
      <c r="B176" s="360" t="s">
        <v>1074</v>
      </c>
      <c r="C176" s="227">
        <v>1.92</v>
      </c>
      <c r="D176" s="358" t="s">
        <v>23</v>
      </c>
      <c r="E176" s="227">
        <v>289</v>
      </c>
      <c r="F176" s="227">
        <v>554.88</v>
      </c>
      <c r="G176" s="227">
        <v>174</v>
      </c>
      <c r="H176" s="227">
        <v>334.08</v>
      </c>
      <c r="I176" s="226">
        <v>888.96</v>
      </c>
      <c r="J176" s="223" t="s">
        <v>860</v>
      </c>
      <c r="K176" s="340">
        <v>31.32</v>
      </c>
      <c r="M176" s="397">
        <v>0</v>
      </c>
      <c r="P176" s="340" t="s">
        <v>422</v>
      </c>
    </row>
    <row r="177" spans="1:13" ht="21" customHeight="1">
      <c r="A177" s="360"/>
      <c r="B177" s="360" t="s">
        <v>1062</v>
      </c>
      <c r="C177" s="227"/>
      <c r="D177" s="358"/>
      <c r="E177" s="227"/>
      <c r="F177" s="227"/>
      <c r="G177" s="227"/>
      <c r="H177" s="227"/>
      <c r="I177" s="226"/>
      <c r="J177" s="239"/>
      <c r="K177" s="340">
        <v>23.82</v>
      </c>
      <c r="M177" s="397">
        <v>309.66</v>
      </c>
    </row>
    <row r="178" spans="1:13" ht="21" customHeight="1">
      <c r="A178" s="360"/>
      <c r="B178" s="360" t="s">
        <v>1078</v>
      </c>
      <c r="C178" s="227">
        <v>2.4</v>
      </c>
      <c r="D178" s="435" t="s">
        <v>23</v>
      </c>
      <c r="E178" s="227">
        <v>250</v>
      </c>
      <c r="F178" s="227">
        <v>600</v>
      </c>
      <c r="G178" s="227">
        <v>166</v>
      </c>
      <c r="H178" s="227">
        <v>166</v>
      </c>
      <c r="I178" s="227">
        <v>766</v>
      </c>
      <c r="J178" s="239"/>
      <c r="K178" s="340">
        <v>29.5</v>
      </c>
      <c r="M178" s="397">
        <v>354</v>
      </c>
    </row>
    <row r="179" spans="1:13" ht="21" customHeight="1">
      <c r="A179" s="360"/>
      <c r="B179" s="360" t="s">
        <v>1062</v>
      </c>
      <c r="C179" s="227"/>
      <c r="D179" s="358"/>
      <c r="E179" s="227"/>
      <c r="F179" s="227"/>
      <c r="G179" s="227"/>
      <c r="H179" s="227"/>
      <c r="I179" s="226"/>
      <c r="J179" s="239"/>
      <c r="M179" s="397"/>
    </row>
    <row r="180" spans="1:13" ht="21" customHeight="1">
      <c r="A180" s="360"/>
      <c r="B180" s="360"/>
      <c r="C180" s="227"/>
      <c r="D180" s="358"/>
      <c r="E180" s="227"/>
      <c r="F180" s="227"/>
      <c r="G180" s="227"/>
      <c r="H180" s="227"/>
      <c r="I180" s="226"/>
      <c r="J180" s="239"/>
      <c r="K180" s="340">
        <v>23.5</v>
      </c>
      <c r="M180" s="397">
        <v>0</v>
      </c>
    </row>
    <row r="181" spans="1:13" ht="21" customHeight="1">
      <c r="A181" s="360">
        <v>2.6</v>
      </c>
      <c r="B181" s="434" t="s">
        <v>69</v>
      </c>
      <c r="C181" s="227"/>
      <c r="D181" s="358"/>
      <c r="E181" s="227"/>
      <c r="F181" s="227"/>
      <c r="G181" s="227"/>
      <c r="H181" s="227"/>
      <c r="I181" s="227"/>
      <c r="J181" s="239"/>
      <c r="K181" s="340">
        <v>21</v>
      </c>
      <c r="M181" s="397">
        <v>252</v>
      </c>
    </row>
    <row r="182" spans="1:14" ht="21" customHeight="1">
      <c r="A182" s="360"/>
      <c r="B182" s="360" t="s">
        <v>593</v>
      </c>
      <c r="C182" s="227">
        <v>333.78</v>
      </c>
      <c r="D182" s="358" t="s">
        <v>23</v>
      </c>
      <c r="E182" s="227">
        <v>58</v>
      </c>
      <c r="F182" s="227">
        <v>19359.24</v>
      </c>
      <c r="G182" s="227">
        <v>75</v>
      </c>
      <c r="H182" s="227">
        <v>25033.5</v>
      </c>
      <c r="I182" s="226">
        <v>44392.74</v>
      </c>
      <c r="J182" s="223" t="s">
        <v>860</v>
      </c>
      <c r="K182" s="340">
        <v>233</v>
      </c>
      <c r="M182" s="397">
        <v>77.66666666666667</v>
      </c>
      <c r="N182" s="340" t="s">
        <v>423</v>
      </c>
    </row>
    <row r="183" spans="1:10" ht="21" customHeight="1">
      <c r="A183" s="360"/>
      <c r="B183" s="360" t="s">
        <v>71</v>
      </c>
      <c r="C183" s="227">
        <v>1.44</v>
      </c>
      <c r="D183" s="358" t="s">
        <v>23</v>
      </c>
      <c r="E183" s="227">
        <v>63</v>
      </c>
      <c r="F183" s="227">
        <v>90.72</v>
      </c>
      <c r="G183" s="227">
        <v>100</v>
      </c>
      <c r="H183" s="227">
        <v>144</v>
      </c>
      <c r="I183" s="226">
        <v>234.72</v>
      </c>
      <c r="J183" s="223" t="s">
        <v>860</v>
      </c>
    </row>
    <row r="184" spans="1:22" ht="21" customHeight="1">
      <c r="A184" s="360"/>
      <c r="B184" s="360" t="s">
        <v>72</v>
      </c>
      <c r="C184" s="227">
        <v>6.14</v>
      </c>
      <c r="D184" s="358" t="s">
        <v>23</v>
      </c>
      <c r="E184" s="227">
        <v>63</v>
      </c>
      <c r="F184" s="227">
        <v>386.82</v>
      </c>
      <c r="G184" s="227">
        <v>100</v>
      </c>
      <c r="H184" s="227">
        <v>614</v>
      </c>
      <c r="I184" s="226">
        <v>1000.82</v>
      </c>
      <c r="J184" s="223" t="s">
        <v>860</v>
      </c>
      <c r="M184" s="239" t="s">
        <v>424</v>
      </c>
      <c r="N184" s="226">
        <v>29</v>
      </c>
      <c r="O184" s="226"/>
      <c r="P184" s="366" t="s">
        <v>413</v>
      </c>
      <c r="Q184" s="226">
        <v>550</v>
      </c>
      <c r="R184" s="226">
        <v>15950</v>
      </c>
      <c r="S184" s="226">
        <v>0</v>
      </c>
      <c r="T184" s="226">
        <v>0</v>
      </c>
      <c r="U184" s="226">
        <v>15950</v>
      </c>
      <c r="V184" s="239" t="s">
        <v>425</v>
      </c>
    </row>
    <row r="185" spans="1:22" ht="21" customHeight="1">
      <c r="A185" s="360"/>
      <c r="B185" s="360" t="s">
        <v>74</v>
      </c>
      <c r="C185" s="227">
        <v>0</v>
      </c>
      <c r="D185" s="358" t="s">
        <v>23</v>
      </c>
      <c r="E185" s="227">
        <v>63</v>
      </c>
      <c r="F185" s="227">
        <v>0</v>
      </c>
      <c r="G185" s="227">
        <v>100</v>
      </c>
      <c r="H185" s="227">
        <v>0</v>
      </c>
      <c r="I185" s="226">
        <v>0</v>
      </c>
      <c r="J185" s="223" t="s">
        <v>860</v>
      </c>
      <c r="M185" s="239" t="s">
        <v>426</v>
      </c>
      <c r="N185" s="226">
        <v>83</v>
      </c>
      <c r="O185" s="226"/>
      <c r="P185" s="366" t="s">
        <v>413</v>
      </c>
      <c r="Q185" s="226">
        <v>440</v>
      </c>
      <c r="R185" s="226">
        <v>36520</v>
      </c>
      <c r="S185" s="226">
        <v>0</v>
      </c>
      <c r="T185" s="226">
        <v>0</v>
      </c>
      <c r="U185" s="226">
        <v>36520</v>
      </c>
      <c r="V185" s="239" t="s">
        <v>425</v>
      </c>
    </row>
    <row r="186" spans="1:10" ht="21" customHeight="1">
      <c r="A186" s="360"/>
      <c r="B186" s="360" t="s">
        <v>1097</v>
      </c>
      <c r="C186" s="227">
        <v>6</v>
      </c>
      <c r="D186" s="435" t="s">
        <v>23</v>
      </c>
      <c r="E186" s="227">
        <v>120</v>
      </c>
      <c r="F186" s="227">
        <v>720</v>
      </c>
      <c r="G186" s="227">
        <v>114</v>
      </c>
      <c r="H186" s="227">
        <v>684</v>
      </c>
      <c r="I186" s="226">
        <v>1404</v>
      </c>
      <c r="J186" s="223" t="s">
        <v>860</v>
      </c>
    </row>
    <row r="187" spans="1:10" ht="21" customHeight="1">
      <c r="A187" s="360"/>
      <c r="B187" s="360"/>
      <c r="C187" s="227"/>
      <c r="D187" s="227"/>
      <c r="E187" s="227"/>
      <c r="F187" s="227"/>
      <c r="G187" s="227"/>
      <c r="H187" s="227"/>
      <c r="I187" s="227"/>
      <c r="J187" s="223"/>
    </row>
    <row r="188" spans="1:10" ht="21" customHeight="1">
      <c r="A188" s="360">
        <v>2.7</v>
      </c>
      <c r="B188" s="434" t="s">
        <v>75</v>
      </c>
      <c r="C188" s="227"/>
      <c r="D188" s="358"/>
      <c r="E188" s="227"/>
      <c r="F188" s="227"/>
      <c r="G188" s="227"/>
      <c r="H188" s="227"/>
      <c r="I188" s="227"/>
      <c r="J188" s="239"/>
    </row>
    <row r="189" spans="1:10" ht="21" customHeight="1">
      <c r="A189" s="360"/>
      <c r="B189" s="360" t="s">
        <v>1098</v>
      </c>
      <c r="C189" s="227">
        <v>1.3</v>
      </c>
      <c r="D189" s="358" t="s">
        <v>23</v>
      </c>
      <c r="E189" s="227">
        <v>265</v>
      </c>
      <c r="F189" s="227">
        <v>344.5</v>
      </c>
      <c r="G189" s="227">
        <v>99</v>
      </c>
      <c r="H189" s="227">
        <v>128.7</v>
      </c>
      <c r="I189" s="226">
        <v>473.2</v>
      </c>
      <c r="J189" s="239"/>
    </row>
    <row r="190" spans="1:12" ht="21" customHeight="1">
      <c r="A190" s="360"/>
      <c r="B190" s="360" t="s">
        <v>1063</v>
      </c>
      <c r="C190" s="227">
        <v>3</v>
      </c>
      <c r="D190" s="435" t="s">
        <v>23</v>
      </c>
      <c r="E190" s="227">
        <v>1050</v>
      </c>
      <c r="F190" s="227">
        <v>3150</v>
      </c>
      <c r="G190" s="227">
        <v>158</v>
      </c>
      <c r="H190" s="227">
        <v>474</v>
      </c>
      <c r="I190" s="226">
        <v>3624</v>
      </c>
      <c r="J190" s="239"/>
      <c r="L190" s="340" t="s">
        <v>427</v>
      </c>
    </row>
    <row r="191" spans="1:10" ht="21" customHeight="1">
      <c r="A191" s="360"/>
      <c r="B191" s="360" t="s">
        <v>1131</v>
      </c>
      <c r="C191" s="227">
        <v>7.4</v>
      </c>
      <c r="D191" s="435" t="s">
        <v>23</v>
      </c>
      <c r="E191" s="227">
        <v>980</v>
      </c>
      <c r="F191" s="227">
        <v>7252</v>
      </c>
      <c r="G191" s="227">
        <v>100</v>
      </c>
      <c r="H191" s="227">
        <v>740</v>
      </c>
      <c r="I191" s="226">
        <v>7992</v>
      </c>
      <c r="J191" s="239"/>
    </row>
    <row r="192" spans="1:10" ht="21" customHeight="1">
      <c r="A192" s="360"/>
      <c r="B192" s="360"/>
      <c r="C192" s="360"/>
      <c r="D192" s="358"/>
      <c r="E192" s="360"/>
      <c r="F192" s="360"/>
      <c r="G192" s="360"/>
      <c r="H192" s="360"/>
      <c r="I192" s="227"/>
      <c r="J192" s="360"/>
    </row>
    <row r="193" spans="1:13" ht="21" customHeight="1">
      <c r="A193" s="391"/>
      <c r="B193" s="392" t="s">
        <v>580</v>
      </c>
      <c r="C193" s="393"/>
      <c r="D193" s="394"/>
      <c r="E193" s="393"/>
      <c r="F193" s="393"/>
      <c r="G193" s="393"/>
      <c r="H193" s="393"/>
      <c r="I193" s="338">
        <v>349567.60000000003</v>
      </c>
      <c r="J193" s="391"/>
      <c r="L193" s="397">
        <v>49160.439999999995</v>
      </c>
      <c r="M193" s="397">
        <v>337951.60000000003</v>
      </c>
    </row>
    <row r="194" spans="1:10" ht="21" customHeight="1">
      <c r="A194" s="351"/>
      <c r="B194" s="351"/>
      <c r="C194" s="398"/>
      <c r="D194" s="399"/>
      <c r="E194" s="398"/>
      <c r="F194" s="398"/>
      <c r="G194" s="398"/>
      <c r="H194" s="398"/>
      <c r="I194" s="431"/>
      <c r="J194" s="351"/>
    </row>
    <row r="195" spans="1:10" ht="21" customHeight="1">
      <c r="A195" s="436" t="s">
        <v>1200</v>
      </c>
      <c r="B195" s="393" t="s">
        <v>1201</v>
      </c>
      <c r="C195" s="393"/>
      <c r="D195" s="394"/>
      <c r="E195" s="393"/>
      <c r="F195" s="393"/>
      <c r="G195" s="393"/>
      <c r="H195" s="393"/>
      <c r="I195" s="393"/>
      <c r="J195" s="396"/>
    </row>
    <row r="196" spans="1:10" ht="21" customHeight="1">
      <c r="A196" s="402" t="s">
        <v>928</v>
      </c>
      <c r="B196" s="403"/>
      <c r="C196" s="403"/>
      <c r="D196" s="404"/>
      <c r="E196" s="403"/>
      <c r="F196" s="403"/>
      <c r="G196" s="403"/>
      <c r="H196" s="403"/>
      <c r="I196" s="403"/>
      <c r="J196" s="405"/>
    </row>
    <row r="197" spans="1:10" ht="21" customHeight="1">
      <c r="A197" s="407"/>
      <c r="B197" s="408" t="s">
        <v>1202</v>
      </c>
      <c r="C197" s="409">
        <v>29.9</v>
      </c>
      <c r="D197" s="398" t="s">
        <v>403</v>
      </c>
      <c r="E197" s="398"/>
      <c r="F197" s="398"/>
      <c r="G197" s="398"/>
      <c r="H197" s="398"/>
      <c r="I197" s="398"/>
      <c r="J197" s="400"/>
    </row>
    <row r="198" ht="21" customHeight="1"/>
    <row r="199" spans="1:7" ht="21" customHeight="1">
      <c r="A199" s="340" t="s">
        <v>404</v>
      </c>
      <c r="G199" s="340" t="s">
        <v>495</v>
      </c>
    </row>
    <row r="200" spans="1:8" ht="21" customHeight="1">
      <c r="A200" s="340" t="s">
        <v>405</v>
      </c>
      <c r="B200" s="340" t="s">
        <v>496</v>
      </c>
      <c r="H200" s="342" t="s">
        <v>406</v>
      </c>
    </row>
    <row r="201" spans="1:7" ht="21" customHeight="1">
      <c r="A201" s="340" t="s">
        <v>497</v>
      </c>
      <c r="B201" s="340" t="s">
        <v>1136</v>
      </c>
      <c r="G201" s="340" t="s">
        <v>488</v>
      </c>
    </row>
    <row r="202" ht="21" customHeight="1">
      <c r="A202" s="340" t="s">
        <v>927</v>
      </c>
    </row>
    <row r="203" ht="21" customHeight="1">
      <c r="A203" s="340" t="s">
        <v>926</v>
      </c>
    </row>
    <row r="204" ht="21" customHeight="1"/>
    <row r="205" spans="1:10" ht="21" customHeight="1">
      <c r="A205" s="541" t="s">
        <v>407</v>
      </c>
      <c r="B205" s="542"/>
      <c r="C205" s="542"/>
      <c r="D205" s="542"/>
      <c r="E205" s="542"/>
      <c r="F205" s="542"/>
      <c r="G205" s="542"/>
      <c r="H205" s="542"/>
      <c r="I205" s="542"/>
      <c r="J205" s="542"/>
    </row>
    <row r="206" spans="1:10" ht="21" customHeight="1">
      <c r="A206" s="538" t="s">
        <v>463</v>
      </c>
      <c r="B206" s="539"/>
      <c r="C206" s="539"/>
      <c r="D206" s="539"/>
      <c r="E206" s="539"/>
      <c r="F206" s="539"/>
      <c r="G206" s="539"/>
      <c r="H206" s="539"/>
      <c r="I206" s="539"/>
      <c r="J206" s="539"/>
    </row>
    <row r="207" spans="1:10" ht="21" customHeight="1">
      <c r="A207" s="538" t="s">
        <v>1141</v>
      </c>
      <c r="B207" s="539"/>
      <c r="C207" s="539"/>
      <c r="D207" s="539"/>
      <c r="E207" s="539"/>
      <c r="F207" s="539"/>
      <c r="G207" s="539"/>
      <c r="H207" s="539"/>
      <c r="I207" s="539"/>
      <c r="J207" s="539"/>
    </row>
    <row r="208" spans="1:7" ht="21" customHeight="1">
      <c r="A208" s="340" t="s">
        <v>409</v>
      </c>
      <c r="G208" s="340" t="s">
        <v>410</v>
      </c>
    </row>
    <row r="209" spans="2:7" ht="21" customHeight="1">
      <c r="B209" s="340" t="s">
        <v>498</v>
      </c>
      <c r="G209" s="410" t="s">
        <v>411</v>
      </c>
    </row>
    <row r="210" spans="2:8" ht="21" customHeight="1">
      <c r="B210" s="340" t="s">
        <v>1138</v>
      </c>
      <c r="H210" s="340" t="s">
        <v>499</v>
      </c>
    </row>
    <row r="211" spans="1:10" ht="21" customHeight="1">
      <c r="A211" s="345" t="s">
        <v>2</v>
      </c>
      <c r="B211" s="345" t="s">
        <v>3</v>
      </c>
      <c r="C211" s="345" t="s">
        <v>9</v>
      </c>
      <c r="D211" s="345" t="s">
        <v>10</v>
      </c>
      <c r="E211" s="536" t="s">
        <v>361</v>
      </c>
      <c r="F211" s="540"/>
      <c r="G211" s="536" t="s">
        <v>6</v>
      </c>
      <c r="H211" s="540"/>
      <c r="I211" s="345" t="s">
        <v>362</v>
      </c>
      <c r="J211" s="345" t="s">
        <v>8</v>
      </c>
    </row>
    <row r="212" spans="1:10" ht="21" customHeight="1">
      <c r="A212" s="349"/>
      <c r="B212" s="349"/>
      <c r="C212" s="349"/>
      <c r="D212" s="349"/>
      <c r="E212" s="349" t="s">
        <v>364</v>
      </c>
      <c r="F212" s="349" t="s">
        <v>12</v>
      </c>
      <c r="G212" s="349" t="s">
        <v>364</v>
      </c>
      <c r="H212" s="349" t="s">
        <v>12</v>
      </c>
      <c r="I212" s="351"/>
      <c r="J212" s="351"/>
    </row>
    <row r="213" spans="1:10" ht="21" customHeight="1">
      <c r="A213" s="353"/>
      <c r="B213" s="413" t="s">
        <v>925</v>
      </c>
      <c r="C213" s="414"/>
      <c r="D213" s="415"/>
      <c r="E213" s="414"/>
      <c r="F213" s="414"/>
      <c r="G213" s="414"/>
      <c r="H213" s="414"/>
      <c r="I213" s="414"/>
      <c r="J213" s="357"/>
    </row>
    <row r="214" spans="1:10" ht="21" customHeight="1">
      <c r="A214" s="358"/>
      <c r="B214" s="417" t="s">
        <v>584</v>
      </c>
      <c r="C214" s="355"/>
      <c r="D214" s="356"/>
      <c r="E214" s="355"/>
      <c r="F214" s="355"/>
      <c r="G214" s="355"/>
      <c r="H214" s="355"/>
      <c r="I214" s="418">
        <v>349567.60000000003</v>
      </c>
      <c r="J214" s="437"/>
    </row>
    <row r="215" spans="1:10" ht="21" customHeight="1">
      <c r="A215" s="420"/>
      <c r="B215" s="421" t="s">
        <v>464</v>
      </c>
      <c r="C215" s="360"/>
      <c r="D215" s="358"/>
      <c r="E215" s="360"/>
      <c r="F215" s="360"/>
      <c r="G215" s="360"/>
      <c r="H215" s="360"/>
      <c r="I215" s="360"/>
      <c r="J215" s="360"/>
    </row>
    <row r="216" spans="1:10" ht="21" customHeight="1">
      <c r="A216" s="360">
        <v>2.8</v>
      </c>
      <c r="B216" s="365" t="s">
        <v>531</v>
      </c>
      <c r="C216" s="226"/>
      <c r="D216" s="366"/>
      <c r="E216" s="226"/>
      <c r="F216" s="226"/>
      <c r="G216" s="226"/>
      <c r="H216" s="226"/>
      <c r="I216" s="226"/>
      <c r="J216" s="360"/>
    </row>
    <row r="217" spans="1:10" ht="21" customHeight="1">
      <c r="A217" s="360"/>
      <c r="B217" s="239" t="s">
        <v>1066</v>
      </c>
      <c r="C217" s="226">
        <v>50.8</v>
      </c>
      <c r="D217" s="366" t="s">
        <v>23</v>
      </c>
      <c r="E217" s="226">
        <v>500</v>
      </c>
      <c r="F217" s="227">
        <v>25400</v>
      </c>
      <c r="G217" s="226">
        <v>217</v>
      </c>
      <c r="H217" s="227">
        <v>11023.6</v>
      </c>
      <c r="I217" s="226">
        <v>36423.6</v>
      </c>
      <c r="J217" s="360"/>
    </row>
    <row r="218" spans="1:10" ht="21" customHeight="1">
      <c r="A218" s="360"/>
      <c r="B218" s="239" t="s">
        <v>863</v>
      </c>
      <c r="C218" s="226"/>
      <c r="D218" s="366"/>
      <c r="E218" s="226"/>
      <c r="F218" s="227"/>
      <c r="G218" s="226"/>
      <c r="H218" s="227"/>
      <c r="I218" s="226"/>
      <c r="J218" s="360"/>
    </row>
    <row r="219" spans="1:10" ht="21" customHeight="1">
      <c r="A219" s="239"/>
      <c r="B219" s="239" t="s">
        <v>1064</v>
      </c>
      <c r="C219" s="226">
        <v>25.6</v>
      </c>
      <c r="D219" s="366" t="s">
        <v>23</v>
      </c>
      <c r="E219" s="226">
        <v>350</v>
      </c>
      <c r="F219" s="227">
        <v>8960</v>
      </c>
      <c r="G219" s="226">
        <v>158</v>
      </c>
      <c r="H219" s="227">
        <v>4044.8</v>
      </c>
      <c r="I219" s="226">
        <v>13004.8</v>
      </c>
      <c r="J219" s="239"/>
    </row>
    <row r="220" spans="1:10" ht="21" customHeight="1">
      <c r="A220" s="239"/>
      <c r="B220" s="239" t="s">
        <v>1065</v>
      </c>
      <c r="C220" s="226">
        <v>15.1</v>
      </c>
      <c r="D220" s="366" t="s">
        <v>23</v>
      </c>
      <c r="E220" s="226">
        <v>200</v>
      </c>
      <c r="F220" s="227">
        <v>3020</v>
      </c>
      <c r="G220" s="226">
        <v>158</v>
      </c>
      <c r="H220" s="227">
        <v>2385.8</v>
      </c>
      <c r="I220" s="226">
        <v>5405.8</v>
      </c>
      <c r="J220" s="239"/>
    </row>
    <row r="221" spans="1:10" ht="21" customHeight="1">
      <c r="A221" s="239"/>
      <c r="B221" s="239" t="s">
        <v>864</v>
      </c>
      <c r="C221" s="226"/>
      <c r="D221" s="366"/>
      <c r="E221" s="226"/>
      <c r="F221" s="227"/>
      <c r="G221" s="226"/>
      <c r="H221" s="227"/>
      <c r="I221" s="226"/>
      <c r="J221" s="239"/>
    </row>
    <row r="222" spans="1:10" ht="21" customHeight="1">
      <c r="A222" s="239">
        <v>2.9</v>
      </c>
      <c r="B222" s="365" t="s">
        <v>83</v>
      </c>
      <c r="C222" s="226"/>
      <c r="D222" s="366"/>
      <c r="E222" s="226"/>
      <c r="F222" s="226"/>
      <c r="G222" s="226"/>
      <c r="H222" s="226"/>
      <c r="I222" s="226"/>
      <c r="J222" s="239"/>
    </row>
    <row r="223" spans="1:10" ht="21" customHeight="1">
      <c r="A223" s="438" t="s">
        <v>865</v>
      </c>
      <c r="B223" s="239" t="s">
        <v>533</v>
      </c>
      <c r="C223" s="226"/>
      <c r="D223" s="366"/>
      <c r="E223" s="226"/>
      <c r="F223" s="226"/>
      <c r="G223" s="226"/>
      <c r="H223" s="226"/>
      <c r="I223" s="226"/>
      <c r="J223" s="239"/>
    </row>
    <row r="224" spans="1:10" ht="21" customHeight="1">
      <c r="A224" s="438"/>
      <c r="B224" s="239" t="s">
        <v>941</v>
      </c>
      <c r="C224" s="226">
        <v>1</v>
      </c>
      <c r="D224" s="433" t="s">
        <v>87</v>
      </c>
      <c r="E224" s="226">
        <v>4860</v>
      </c>
      <c r="F224" s="227">
        <v>4860</v>
      </c>
      <c r="G224" s="226">
        <v>180</v>
      </c>
      <c r="H224" s="227">
        <v>180</v>
      </c>
      <c r="I224" s="226">
        <v>5040</v>
      </c>
      <c r="J224" s="239"/>
    </row>
    <row r="225" spans="1:10" ht="21" customHeight="1">
      <c r="A225" s="438" t="s">
        <v>88</v>
      </c>
      <c r="B225" s="239" t="s">
        <v>92</v>
      </c>
      <c r="C225" s="226"/>
      <c r="D225" s="366"/>
      <c r="E225" s="226"/>
      <c r="F225" s="226"/>
      <c r="G225" s="226"/>
      <c r="H225" s="226"/>
      <c r="I225" s="226"/>
      <c r="J225" s="239"/>
    </row>
    <row r="226" spans="1:10" ht="21" customHeight="1">
      <c r="A226" s="438"/>
      <c r="B226" s="239" t="s">
        <v>1102</v>
      </c>
      <c r="C226" s="226">
        <v>1</v>
      </c>
      <c r="D226" s="433" t="s">
        <v>87</v>
      </c>
      <c r="E226" s="226">
        <v>2560</v>
      </c>
      <c r="F226" s="227">
        <v>2560</v>
      </c>
      <c r="G226" s="226">
        <v>135</v>
      </c>
      <c r="H226" s="227">
        <v>135</v>
      </c>
      <c r="I226" s="226">
        <v>2695</v>
      </c>
      <c r="J226" s="239"/>
    </row>
    <row r="227" spans="1:10" ht="21" customHeight="1">
      <c r="A227" s="438" t="s">
        <v>91</v>
      </c>
      <c r="B227" s="239" t="s">
        <v>98</v>
      </c>
      <c r="C227" s="226"/>
      <c r="D227" s="366"/>
      <c r="E227" s="226"/>
      <c r="F227" s="226"/>
      <c r="G227" s="226"/>
      <c r="H227" s="226"/>
      <c r="I227" s="226"/>
      <c r="J227" s="239"/>
    </row>
    <row r="228" spans="1:10" ht="21" customHeight="1">
      <c r="A228" s="438"/>
      <c r="B228" s="239" t="s">
        <v>944</v>
      </c>
      <c r="C228" s="226">
        <v>2</v>
      </c>
      <c r="D228" s="366" t="s">
        <v>87</v>
      </c>
      <c r="E228" s="226">
        <v>1235</v>
      </c>
      <c r="F228" s="227">
        <v>2470</v>
      </c>
      <c r="G228" s="226">
        <v>250</v>
      </c>
      <c r="H228" s="227">
        <v>500</v>
      </c>
      <c r="I228" s="226">
        <v>2970</v>
      </c>
      <c r="J228" s="239"/>
    </row>
    <row r="229" spans="1:10" ht="21" customHeight="1">
      <c r="A229" s="438"/>
      <c r="B229" s="239" t="s">
        <v>945</v>
      </c>
      <c r="C229" s="226">
        <v>2</v>
      </c>
      <c r="D229" s="366" t="s">
        <v>87</v>
      </c>
      <c r="E229" s="226">
        <v>5200</v>
      </c>
      <c r="F229" s="227">
        <v>10400</v>
      </c>
      <c r="G229" s="226">
        <v>1500</v>
      </c>
      <c r="H229" s="227">
        <v>3000</v>
      </c>
      <c r="I229" s="226">
        <v>13400</v>
      </c>
      <c r="J229" s="239"/>
    </row>
    <row r="230" spans="1:10" ht="21" customHeight="1">
      <c r="A230" s="239"/>
      <c r="B230" s="239" t="s">
        <v>946</v>
      </c>
      <c r="C230" s="226">
        <v>1</v>
      </c>
      <c r="D230" s="366" t="s">
        <v>87</v>
      </c>
      <c r="E230" s="226">
        <v>4680</v>
      </c>
      <c r="F230" s="227">
        <v>4680</v>
      </c>
      <c r="G230" s="226">
        <v>1200</v>
      </c>
      <c r="H230" s="227">
        <v>1200</v>
      </c>
      <c r="I230" s="226">
        <v>5880</v>
      </c>
      <c r="J230" s="239"/>
    </row>
    <row r="231" spans="1:10" ht="21" customHeight="1">
      <c r="A231" s="360"/>
      <c r="B231" s="239" t="s">
        <v>948</v>
      </c>
      <c r="C231" s="226">
        <v>4</v>
      </c>
      <c r="D231" s="366" t="s">
        <v>87</v>
      </c>
      <c r="E231" s="226">
        <v>3211</v>
      </c>
      <c r="F231" s="227">
        <v>12844</v>
      </c>
      <c r="G231" s="226">
        <v>250</v>
      </c>
      <c r="H231" s="227">
        <v>1000</v>
      </c>
      <c r="I231" s="226">
        <v>13844</v>
      </c>
      <c r="J231" s="239"/>
    </row>
    <row r="232" spans="1:10" ht="21" customHeight="1">
      <c r="A232" s="360"/>
      <c r="B232" s="239" t="s">
        <v>949</v>
      </c>
      <c r="C232" s="226">
        <v>6</v>
      </c>
      <c r="D232" s="366" t="s">
        <v>87</v>
      </c>
      <c r="E232" s="226">
        <v>455</v>
      </c>
      <c r="F232" s="227">
        <v>2730</v>
      </c>
      <c r="G232" s="226">
        <v>1200</v>
      </c>
      <c r="H232" s="227">
        <v>7200</v>
      </c>
      <c r="I232" s="226">
        <v>9930</v>
      </c>
      <c r="J232" s="239"/>
    </row>
    <row r="233" spans="1:10" ht="21" customHeight="1">
      <c r="A233" s="360"/>
      <c r="B233" s="360"/>
      <c r="C233" s="227"/>
      <c r="D233" s="358"/>
      <c r="E233" s="227"/>
      <c r="F233" s="227"/>
      <c r="G233" s="227"/>
      <c r="H233" s="227"/>
      <c r="I233" s="227"/>
      <c r="J233" s="239"/>
    </row>
    <row r="234" spans="1:13" ht="21" customHeight="1">
      <c r="A234" s="391"/>
      <c r="B234" s="392" t="s">
        <v>580</v>
      </c>
      <c r="C234" s="393"/>
      <c r="D234" s="394"/>
      <c r="E234" s="393"/>
      <c r="F234" s="393"/>
      <c r="G234" s="393"/>
      <c r="H234" s="393"/>
      <c r="I234" s="338">
        <v>458160.8</v>
      </c>
      <c r="J234" s="391"/>
      <c r="L234" s="397">
        <v>108593.2</v>
      </c>
      <c r="M234" s="397">
        <v>458160.80000000005</v>
      </c>
    </row>
    <row r="235" spans="1:10" ht="21" customHeight="1">
      <c r="A235" s="351"/>
      <c r="B235" s="351"/>
      <c r="C235" s="398"/>
      <c r="D235" s="399"/>
      <c r="E235" s="398"/>
      <c r="F235" s="398"/>
      <c r="G235" s="398"/>
      <c r="H235" s="398"/>
      <c r="I235" s="431"/>
      <c r="J235" s="351"/>
    </row>
    <row r="236" spans="1:10" ht="21" customHeight="1">
      <c r="A236" s="436" t="s">
        <v>1205</v>
      </c>
      <c r="B236" s="393" t="s">
        <v>1201</v>
      </c>
      <c r="C236" s="393"/>
      <c r="D236" s="394"/>
      <c r="E236" s="393"/>
      <c r="F236" s="393"/>
      <c r="G236" s="393"/>
      <c r="H236" s="393"/>
      <c r="I236" s="393"/>
      <c r="J236" s="396"/>
    </row>
    <row r="237" spans="1:10" ht="21" customHeight="1">
      <c r="A237" s="402" t="s">
        <v>928</v>
      </c>
      <c r="B237" s="403"/>
      <c r="C237" s="403"/>
      <c r="D237" s="404"/>
      <c r="E237" s="403"/>
      <c r="F237" s="403"/>
      <c r="G237" s="403"/>
      <c r="H237" s="403"/>
      <c r="I237" s="403"/>
      <c r="J237" s="405"/>
    </row>
    <row r="238" spans="1:10" ht="21" customHeight="1">
      <c r="A238" s="407"/>
      <c r="B238" s="408" t="s">
        <v>1202</v>
      </c>
      <c r="C238" s="409">
        <v>29.9</v>
      </c>
      <c r="D238" s="398" t="s">
        <v>403</v>
      </c>
      <c r="E238" s="398"/>
      <c r="F238" s="398"/>
      <c r="G238" s="398"/>
      <c r="H238" s="398"/>
      <c r="I238" s="398"/>
      <c r="J238" s="400"/>
    </row>
    <row r="239" ht="21" customHeight="1"/>
    <row r="240" spans="1:7" ht="21" customHeight="1">
      <c r="A240" s="340" t="s">
        <v>404</v>
      </c>
      <c r="G240" s="340" t="s">
        <v>495</v>
      </c>
    </row>
    <row r="241" spans="1:8" ht="21" customHeight="1">
      <c r="A241" s="340" t="s">
        <v>405</v>
      </c>
      <c r="B241" s="340" t="s">
        <v>496</v>
      </c>
      <c r="H241" s="342" t="s">
        <v>406</v>
      </c>
    </row>
    <row r="242" spans="1:7" ht="21" customHeight="1">
      <c r="A242" s="340" t="s">
        <v>497</v>
      </c>
      <c r="B242" s="340" t="s">
        <v>1136</v>
      </c>
      <c r="G242" s="340" t="s">
        <v>488</v>
      </c>
    </row>
    <row r="243" ht="21" customHeight="1">
      <c r="A243" s="340" t="s">
        <v>927</v>
      </c>
    </row>
    <row r="244" ht="21" customHeight="1">
      <c r="A244" s="340" t="s">
        <v>926</v>
      </c>
    </row>
    <row r="245" ht="21" customHeight="1"/>
    <row r="246" spans="1:10" ht="21" customHeight="1">
      <c r="A246" s="541" t="s">
        <v>407</v>
      </c>
      <c r="B246" s="542"/>
      <c r="C246" s="542"/>
      <c r="D246" s="542"/>
      <c r="E246" s="542"/>
      <c r="F246" s="542"/>
      <c r="G246" s="542"/>
      <c r="H246" s="542"/>
      <c r="I246" s="542"/>
      <c r="J246" s="542"/>
    </row>
    <row r="247" spans="1:10" ht="21" customHeight="1">
      <c r="A247" s="538" t="s">
        <v>1140</v>
      </c>
      <c r="B247" s="539"/>
      <c r="C247" s="539"/>
      <c r="D247" s="539"/>
      <c r="E247" s="539"/>
      <c r="F247" s="539"/>
      <c r="G247" s="539"/>
      <c r="H247" s="539"/>
      <c r="I247" s="539"/>
      <c r="J247" s="539"/>
    </row>
    <row r="248" spans="1:10" ht="21" customHeight="1">
      <c r="A248" s="538" t="s">
        <v>408</v>
      </c>
      <c r="B248" s="539"/>
      <c r="C248" s="539"/>
      <c r="D248" s="539"/>
      <c r="E248" s="539"/>
      <c r="F248" s="539"/>
      <c r="G248" s="539"/>
      <c r="H248" s="539"/>
      <c r="I248" s="539"/>
      <c r="J248" s="539"/>
    </row>
    <row r="249" spans="1:7" ht="21" customHeight="1">
      <c r="A249" s="340" t="s">
        <v>409</v>
      </c>
      <c r="G249" s="340" t="s">
        <v>410</v>
      </c>
    </row>
    <row r="250" spans="2:7" ht="21" customHeight="1">
      <c r="B250" s="340" t="s">
        <v>498</v>
      </c>
      <c r="G250" s="410" t="s">
        <v>411</v>
      </c>
    </row>
    <row r="251" spans="2:8" ht="21" customHeight="1">
      <c r="B251" s="340" t="s">
        <v>1138</v>
      </c>
      <c r="H251" s="340" t="s">
        <v>499</v>
      </c>
    </row>
    <row r="252" spans="1:10" ht="21" customHeight="1">
      <c r="A252" s="345" t="s">
        <v>2</v>
      </c>
      <c r="B252" s="345" t="s">
        <v>3</v>
      </c>
      <c r="C252" s="345" t="s">
        <v>9</v>
      </c>
      <c r="D252" s="345" t="s">
        <v>10</v>
      </c>
      <c r="E252" s="536" t="s">
        <v>361</v>
      </c>
      <c r="F252" s="540"/>
      <c r="G252" s="536" t="s">
        <v>6</v>
      </c>
      <c r="H252" s="540"/>
      <c r="I252" s="345" t="s">
        <v>362</v>
      </c>
      <c r="J252" s="345" t="s">
        <v>8</v>
      </c>
    </row>
    <row r="253" spans="1:10" ht="21" customHeight="1">
      <c r="A253" s="349"/>
      <c r="B253" s="349"/>
      <c r="C253" s="349"/>
      <c r="D253" s="349"/>
      <c r="E253" s="349" t="s">
        <v>364</v>
      </c>
      <c r="F253" s="349" t="s">
        <v>12</v>
      </c>
      <c r="G253" s="349" t="s">
        <v>364</v>
      </c>
      <c r="H253" s="349" t="s">
        <v>12</v>
      </c>
      <c r="I253" s="351"/>
      <c r="J253" s="351"/>
    </row>
    <row r="254" spans="1:10" ht="21" customHeight="1">
      <c r="A254" s="353"/>
      <c r="B254" s="413" t="s">
        <v>925</v>
      </c>
      <c r="C254" s="414"/>
      <c r="D254" s="415"/>
      <c r="E254" s="414"/>
      <c r="F254" s="414"/>
      <c r="G254" s="414"/>
      <c r="H254" s="414"/>
      <c r="I254" s="414"/>
      <c r="J254" s="396"/>
    </row>
    <row r="255" spans="1:10" ht="21" customHeight="1">
      <c r="A255" s="358"/>
      <c r="B255" s="417" t="s">
        <v>583</v>
      </c>
      <c r="C255" s="355"/>
      <c r="D255" s="356"/>
      <c r="E255" s="355"/>
      <c r="F255" s="355"/>
      <c r="G255" s="355"/>
      <c r="H255" s="355"/>
      <c r="I255" s="418">
        <v>458160.8</v>
      </c>
      <c r="J255" s="419"/>
    </row>
    <row r="256" spans="1:10" ht="21" customHeight="1">
      <c r="A256" s="420"/>
      <c r="B256" s="421" t="s">
        <v>464</v>
      </c>
      <c r="C256" s="360"/>
      <c r="D256" s="358"/>
      <c r="E256" s="360"/>
      <c r="F256" s="360"/>
      <c r="G256" s="360"/>
      <c r="H256" s="360"/>
      <c r="I256" s="360"/>
      <c r="J256" s="360"/>
    </row>
    <row r="257" spans="1:10" ht="21" customHeight="1">
      <c r="A257" s="360"/>
      <c r="B257" s="239" t="s">
        <v>950</v>
      </c>
      <c r="C257" s="226">
        <v>2</v>
      </c>
      <c r="D257" s="366" t="s">
        <v>87</v>
      </c>
      <c r="E257" s="226">
        <v>1820</v>
      </c>
      <c r="F257" s="227">
        <v>3640</v>
      </c>
      <c r="G257" s="226">
        <v>250</v>
      </c>
      <c r="H257" s="227">
        <v>500</v>
      </c>
      <c r="I257" s="226">
        <v>4140</v>
      </c>
      <c r="J257" s="239"/>
    </row>
    <row r="258" spans="1:10" ht="21" customHeight="1">
      <c r="A258" s="360"/>
      <c r="B258" s="239" t="s">
        <v>951</v>
      </c>
      <c r="C258" s="226">
        <v>1</v>
      </c>
      <c r="D258" s="366" t="s">
        <v>87</v>
      </c>
      <c r="E258" s="226">
        <v>4680</v>
      </c>
      <c r="F258" s="227">
        <v>4680</v>
      </c>
      <c r="G258" s="226">
        <v>1300</v>
      </c>
      <c r="H258" s="227">
        <v>1300</v>
      </c>
      <c r="I258" s="226">
        <v>5980</v>
      </c>
      <c r="J258" s="239"/>
    </row>
    <row r="259" spans="1:10" ht="21" customHeight="1">
      <c r="A259" s="360"/>
      <c r="B259" s="239"/>
      <c r="C259" s="226"/>
      <c r="D259" s="366"/>
      <c r="E259" s="226"/>
      <c r="F259" s="227"/>
      <c r="G259" s="226"/>
      <c r="H259" s="227"/>
      <c r="I259" s="226"/>
      <c r="J259" s="239"/>
    </row>
    <row r="260" spans="1:10" ht="21" customHeight="1">
      <c r="A260" s="439">
        <v>2.1</v>
      </c>
      <c r="B260" s="440" t="s">
        <v>105</v>
      </c>
      <c r="C260" s="226"/>
      <c r="D260" s="366"/>
      <c r="E260" s="226"/>
      <c r="F260" s="226"/>
      <c r="G260" s="226"/>
      <c r="H260" s="226"/>
      <c r="I260" s="226"/>
      <c r="J260" s="239"/>
    </row>
    <row r="261" spans="1:10" ht="21" customHeight="1">
      <c r="A261" s="438"/>
      <c r="B261" s="441" t="s">
        <v>1173</v>
      </c>
      <c r="C261" s="226">
        <v>6</v>
      </c>
      <c r="D261" s="433" t="s">
        <v>87</v>
      </c>
      <c r="E261" s="226">
        <v>3199</v>
      </c>
      <c r="F261" s="226">
        <v>19194</v>
      </c>
      <c r="G261" s="226">
        <v>450</v>
      </c>
      <c r="H261" s="227">
        <v>2700</v>
      </c>
      <c r="I261" s="226">
        <v>21894</v>
      </c>
      <c r="J261" s="239"/>
    </row>
    <row r="262" spans="1:10" ht="21" customHeight="1">
      <c r="A262" s="438"/>
      <c r="B262" s="441" t="s">
        <v>107</v>
      </c>
      <c r="C262" s="226">
        <v>2</v>
      </c>
      <c r="D262" s="433" t="s">
        <v>87</v>
      </c>
      <c r="E262" s="226">
        <v>1594</v>
      </c>
      <c r="F262" s="226">
        <v>3188</v>
      </c>
      <c r="G262" s="226">
        <v>450</v>
      </c>
      <c r="H262" s="227">
        <v>900</v>
      </c>
      <c r="I262" s="226">
        <v>4088</v>
      </c>
      <c r="J262" s="239"/>
    </row>
    <row r="263" spans="1:10" ht="21" customHeight="1">
      <c r="A263" s="438"/>
      <c r="B263" s="441" t="s">
        <v>868</v>
      </c>
      <c r="C263" s="226">
        <v>6</v>
      </c>
      <c r="D263" s="433" t="s">
        <v>109</v>
      </c>
      <c r="E263" s="226">
        <v>770</v>
      </c>
      <c r="F263" s="226">
        <v>4620</v>
      </c>
      <c r="G263" s="226">
        <v>450</v>
      </c>
      <c r="H263" s="227">
        <v>2700</v>
      </c>
      <c r="I263" s="226">
        <v>7320</v>
      </c>
      <c r="J263" s="239"/>
    </row>
    <row r="264" spans="1:10" ht="21" customHeight="1">
      <c r="A264" s="438"/>
      <c r="B264" s="441" t="s">
        <v>953</v>
      </c>
      <c r="C264" s="226">
        <v>2</v>
      </c>
      <c r="D264" s="433" t="s">
        <v>109</v>
      </c>
      <c r="E264" s="226">
        <v>890</v>
      </c>
      <c r="F264" s="226">
        <v>1780</v>
      </c>
      <c r="G264" s="226">
        <v>225</v>
      </c>
      <c r="H264" s="227">
        <v>450</v>
      </c>
      <c r="I264" s="226">
        <v>2230</v>
      </c>
      <c r="J264" s="239"/>
    </row>
    <row r="265" spans="1:10" ht="21" customHeight="1">
      <c r="A265" s="438"/>
      <c r="B265" s="441" t="s">
        <v>869</v>
      </c>
      <c r="C265" s="226">
        <v>6</v>
      </c>
      <c r="D265" s="433" t="s">
        <v>109</v>
      </c>
      <c r="E265" s="226">
        <v>400</v>
      </c>
      <c r="F265" s="226">
        <v>2400</v>
      </c>
      <c r="G265" s="226">
        <v>120</v>
      </c>
      <c r="H265" s="227">
        <v>720</v>
      </c>
      <c r="I265" s="226">
        <v>3120</v>
      </c>
      <c r="J265" s="239"/>
    </row>
    <row r="266" spans="1:10" ht="21" customHeight="1">
      <c r="A266" s="438"/>
      <c r="B266" s="441" t="s">
        <v>870</v>
      </c>
      <c r="C266" s="226">
        <v>0</v>
      </c>
      <c r="D266" s="433" t="s">
        <v>112</v>
      </c>
      <c r="E266" s="226">
        <v>320</v>
      </c>
      <c r="F266" s="226">
        <v>0</v>
      </c>
      <c r="G266" s="226">
        <v>120</v>
      </c>
      <c r="H266" s="227">
        <v>0</v>
      </c>
      <c r="I266" s="226">
        <v>0</v>
      </c>
      <c r="J266" s="239"/>
    </row>
    <row r="267" spans="1:10" ht="21" customHeight="1">
      <c r="A267" s="438"/>
      <c r="B267" s="441" t="s">
        <v>1077</v>
      </c>
      <c r="C267" s="226">
        <v>6</v>
      </c>
      <c r="D267" s="433" t="s">
        <v>114</v>
      </c>
      <c r="E267" s="226">
        <v>900</v>
      </c>
      <c r="F267" s="226">
        <v>5400</v>
      </c>
      <c r="G267" s="226">
        <v>70</v>
      </c>
      <c r="H267" s="227">
        <v>420</v>
      </c>
      <c r="I267" s="226">
        <v>5820</v>
      </c>
      <c r="J267" s="239"/>
    </row>
    <row r="268" spans="1:10" ht="21" customHeight="1">
      <c r="A268" s="438"/>
      <c r="B268" s="441" t="s">
        <v>871</v>
      </c>
      <c r="C268" s="226">
        <v>6</v>
      </c>
      <c r="D268" s="433" t="s">
        <v>109</v>
      </c>
      <c r="E268" s="226">
        <v>620</v>
      </c>
      <c r="F268" s="226">
        <v>3720</v>
      </c>
      <c r="G268" s="226">
        <v>70</v>
      </c>
      <c r="H268" s="227">
        <v>420</v>
      </c>
      <c r="I268" s="226">
        <v>4140</v>
      </c>
      <c r="J268" s="239"/>
    </row>
    <row r="269" spans="1:10" ht="21" customHeight="1">
      <c r="A269" s="438"/>
      <c r="B269" s="441" t="s">
        <v>116</v>
      </c>
      <c r="C269" s="226">
        <v>0</v>
      </c>
      <c r="D269" s="433" t="s">
        <v>87</v>
      </c>
      <c r="E269" s="226">
        <v>790</v>
      </c>
      <c r="F269" s="226">
        <v>0</v>
      </c>
      <c r="G269" s="226">
        <v>200</v>
      </c>
      <c r="H269" s="227">
        <v>0</v>
      </c>
      <c r="I269" s="226">
        <v>0</v>
      </c>
      <c r="J269" s="239"/>
    </row>
    <row r="270" spans="1:10" ht="21" customHeight="1">
      <c r="A270" s="438"/>
      <c r="B270" s="441" t="s">
        <v>872</v>
      </c>
      <c r="C270" s="226">
        <v>0</v>
      </c>
      <c r="D270" s="433" t="s">
        <v>87</v>
      </c>
      <c r="E270" s="226">
        <v>880</v>
      </c>
      <c r="F270" s="226">
        <v>0</v>
      </c>
      <c r="G270" s="226">
        <v>100</v>
      </c>
      <c r="H270" s="227">
        <v>0</v>
      </c>
      <c r="I270" s="226">
        <v>0</v>
      </c>
      <c r="J270" s="239"/>
    </row>
    <row r="271" spans="1:10" ht="21" customHeight="1">
      <c r="A271" s="438"/>
      <c r="B271" s="441" t="s">
        <v>874</v>
      </c>
      <c r="C271" s="226">
        <v>6</v>
      </c>
      <c r="D271" s="433" t="s">
        <v>87</v>
      </c>
      <c r="E271" s="226">
        <v>270</v>
      </c>
      <c r="F271" s="226">
        <v>1620</v>
      </c>
      <c r="G271" s="226">
        <v>35</v>
      </c>
      <c r="H271" s="227">
        <v>210</v>
      </c>
      <c r="I271" s="226">
        <v>1830</v>
      </c>
      <c r="J271" s="239"/>
    </row>
    <row r="272" spans="1:10" ht="21" customHeight="1">
      <c r="A272" s="438"/>
      <c r="B272" s="441" t="s">
        <v>875</v>
      </c>
      <c r="C272" s="226">
        <v>2</v>
      </c>
      <c r="D272" s="433" t="s">
        <v>87</v>
      </c>
      <c r="E272" s="226">
        <v>184</v>
      </c>
      <c r="F272" s="226">
        <v>368</v>
      </c>
      <c r="G272" s="226">
        <v>75</v>
      </c>
      <c r="H272" s="227">
        <v>150</v>
      </c>
      <c r="I272" s="226">
        <v>518</v>
      </c>
      <c r="J272" s="239"/>
    </row>
    <row r="273" spans="1:10" ht="21" customHeight="1">
      <c r="A273" s="438"/>
      <c r="B273" s="441" t="s">
        <v>876</v>
      </c>
      <c r="C273" s="226">
        <v>6</v>
      </c>
      <c r="D273" s="433" t="s">
        <v>87</v>
      </c>
      <c r="E273" s="226">
        <v>240</v>
      </c>
      <c r="F273" s="226">
        <v>1440</v>
      </c>
      <c r="G273" s="226">
        <v>35</v>
      </c>
      <c r="H273" s="227">
        <v>210</v>
      </c>
      <c r="I273" s="226">
        <v>1650</v>
      </c>
      <c r="J273" s="239"/>
    </row>
    <row r="274" spans="1:10" ht="21" customHeight="1">
      <c r="A274" s="438"/>
      <c r="B274" s="360"/>
      <c r="C274" s="227"/>
      <c r="D274" s="358"/>
      <c r="E274" s="227"/>
      <c r="F274" s="227"/>
      <c r="G274" s="227"/>
      <c r="H274" s="227"/>
      <c r="I274" s="227"/>
      <c r="J274" s="239"/>
    </row>
    <row r="275" spans="1:13" ht="21" customHeight="1">
      <c r="A275" s="391"/>
      <c r="B275" s="392" t="s">
        <v>580</v>
      </c>
      <c r="C275" s="393"/>
      <c r="D275" s="394"/>
      <c r="E275" s="393"/>
      <c r="F275" s="393"/>
      <c r="G275" s="393"/>
      <c r="H275" s="393"/>
      <c r="I275" s="338">
        <v>520890.8</v>
      </c>
      <c r="J275" s="391"/>
      <c r="L275" s="397">
        <v>62730</v>
      </c>
      <c r="M275" s="397">
        <v>520890.8</v>
      </c>
    </row>
    <row r="276" spans="1:10" ht="21" customHeight="1">
      <c r="A276" s="351"/>
      <c r="B276" s="351"/>
      <c r="C276" s="398"/>
      <c r="D276" s="399"/>
      <c r="E276" s="398"/>
      <c r="F276" s="398"/>
      <c r="G276" s="398"/>
      <c r="H276" s="398"/>
      <c r="I276" s="431"/>
      <c r="J276" s="351"/>
    </row>
    <row r="277" spans="1:10" ht="21" customHeight="1">
      <c r="A277" s="436" t="s">
        <v>1205</v>
      </c>
      <c r="B277" s="393" t="s">
        <v>1201</v>
      </c>
      <c r="C277" s="393"/>
      <c r="D277" s="394"/>
      <c r="E277" s="393"/>
      <c r="F277" s="393"/>
      <c r="G277" s="393"/>
      <c r="H277" s="393"/>
      <c r="I277" s="393"/>
      <c r="J277" s="396"/>
    </row>
    <row r="278" spans="1:10" ht="21" customHeight="1">
      <c r="A278" s="402" t="s">
        <v>928</v>
      </c>
      <c r="B278" s="403"/>
      <c r="C278" s="403"/>
      <c r="D278" s="404"/>
      <c r="E278" s="403"/>
      <c r="F278" s="403"/>
      <c r="G278" s="403"/>
      <c r="H278" s="403"/>
      <c r="I278" s="403"/>
      <c r="J278" s="405"/>
    </row>
    <row r="279" spans="1:10" ht="21" customHeight="1">
      <c r="A279" s="407"/>
      <c r="B279" s="408" t="s">
        <v>1202</v>
      </c>
      <c r="C279" s="409">
        <v>29.9</v>
      </c>
      <c r="D279" s="398" t="s">
        <v>403</v>
      </c>
      <c r="E279" s="398"/>
      <c r="F279" s="398"/>
      <c r="G279" s="398"/>
      <c r="H279" s="398"/>
      <c r="I279" s="398"/>
      <c r="J279" s="400"/>
    </row>
    <row r="280" ht="21" customHeight="1"/>
    <row r="281" spans="1:7" ht="21" customHeight="1">
      <c r="A281" s="340" t="s">
        <v>404</v>
      </c>
      <c r="G281" s="340" t="s">
        <v>495</v>
      </c>
    </row>
    <row r="282" spans="1:8" ht="21" customHeight="1">
      <c r="A282" s="340" t="s">
        <v>405</v>
      </c>
      <c r="B282" s="340" t="s">
        <v>496</v>
      </c>
      <c r="H282" s="342" t="s">
        <v>406</v>
      </c>
    </row>
    <row r="283" spans="1:7" ht="21" customHeight="1">
      <c r="A283" s="340" t="s">
        <v>497</v>
      </c>
      <c r="B283" s="340" t="s">
        <v>1136</v>
      </c>
      <c r="G283" s="340" t="s">
        <v>488</v>
      </c>
    </row>
    <row r="284" ht="21" customHeight="1">
      <c r="A284" s="340" t="s">
        <v>927</v>
      </c>
    </row>
    <row r="285" ht="21" customHeight="1">
      <c r="A285" s="340" t="s">
        <v>926</v>
      </c>
    </row>
    <row r="286" ht="21" customHeight="1"/>
    <row r="287" spans="1:10" ht="21" customHeight="1">
      <c r="A287" s="541" t="s">
        <v>407</v>
      </c>
      <c r="B287" s="542"/>
      <c r="C287" s="542"/>
      <c r="D287" s="542"/>
      <c r="E287" s="542"/>
      <c r="F287" s="542"/>
      <c r="G287" s="542"/>
      <c r="H287" s="542"/>
      <c r="I287" s="542"/>
      <c r="J287" s="542"/>
    </row>
    <row r="288" spans="1:10" ht="21" customHeight="1">
      <c r="A288" s="538" t="s">
        <v>463</v>
      </c>
      <c r="B288" s="539"/>
      <c r="C288" s="539"/>
      <c r="D288" s="539"/>
      <c r="E288" s="539"/>
      <c r="F288" s="539"/>
      <c r="G288" s="539"/>
      <c r="H288" s="539"/>
      <c r="I288" s="539"/>
      <c r="J288" s="539"/>
    </row>
    <row r="289" spans="1:10" ht="21" customHeight="1">
      <c r="A289" s="538" t="s">
        <v>408</v>
      </c>
      <c r="B289" s="539"/>
      <c r="C289" s="539"/>
      <c r="D289" s="539"/>
      <c r="E289" s="539"/>
      <c r="F289" s="539"/>
      <c r="G289" s="539"/>
      <c r="H289" s="539"/>
      <c r="I289" s="539"/>
      <c r="J289" s="539"/>
    </row>
    <row r="290" spans="1:7" ht="21" customHeight="1">
      <c r="A290" s="340" t="s">
        <v>409</v>
      </c>
      <c r="G290" s="340" t="s">
        <v>410</v>
      </c>
    </row>
    <row r="291" spans="2:7" ht="21" customHeight="1">
      <c r="B291" s="340" t="s">
        <v>498</v>
      </c>
      <c r="G291" s="410" t="s">
        <v>411</v>
      </c>
    </row>
    <row r="292" spans="2:8" ht="21" customHeight="1">
      <c r="B292" s="340" t="s">
        <v>1138</v>
      </c>
      <c r="H292" s="340" t="s">
        <v>499</v>
      </c>
    </row>
    <row r="293" spans="1:10" ht="21" customHeight="1">
      <c r="A293" s="345" t="s">
        <v>2</v>
      </c>
      <c r="B293" s="345" t="s">
        <v>3</v>
      </c>
      <c r="C293" s="345" t="s">
        <v>9</v>
      </c>
      <c r="D293" s="345" t="s">
        <v>10</v>
      </c>
      <c r="E293" s="536" t="s">
        <v>361</v>
      </c>
      <c r="F293" s="540"/>
      <c r="G293" s="536" t="s">
        <v>6</v>
      </c>
      <c r="H293" s="540"/>
      <c r="I293" s="345" t="s">
        <v>362</v>
      </c>
      <c r="J293" s="345" t="s">
        <v>8</v>
      </c>
    </row>
    <row r="294" spans="1:10" ht="21" customHeight="1">
      <c r="A294" s="349"/>
      <c r="B294" s="349"/>
      <c r="C294" s="349"/>
      <c r="D294" s="349"/>
      <c r="E294" s="349" t="s">
        <v>364</v>
      </c>
      <c r="F294" s="349" t="s">
        <v>12</v>
      </c>
      <c r="G294" s="349" t="s">
        <v>364</v>
      </c>
      <c r="H294" s="349" t="s">
        <v>12</v>
      </c>
      <c r="I294" s="351"/>
      <c r="J294" s="351"/>
    </row>
    <row r="295" spans="1:10" ht="21" customHeight="1">
      <c r="A295" s="353"/>
      <c r="B295" s="413" t="s">
        <v>925</v>
      </c>
      <c r="C295" s="414"/>
      <c r="D295" s="415"/>
      <c r="E295" s="414"/>
      <c r="F295" s="414"/>
      <c r="G295" s="414"/>
      <c r="H295" s="414"/>
      <c r="I295" s="414"/>
      <c r="J295" s="396"/>
    </row>
    <row r="296" spans="1:10" ht="21" customHeight="1">
      <c r="A296" s="358"/>
      <c r="B296" s="417" t="s">
        <v>583</v>
      </c>
      <c r="C296" s="355"/>
      <c r="D296" s="356"/>
      <c r="E296" s="355"/>
      <c r="F296" s="355"/>
      <c r="G296" s="355"/>
      <c r="H296" s="355"/>
      <c r="I296" s="418">
        <v>520890.8</v>
      </c>
      <c r="J296" s="419"/>
    </row>
    <row r="297" spans="1:10" ht="21" customHeight="1">
      <c r="A297" s="420"/>
      <c r="B297" s="421" t="s">
        <v>464</v>
      </c>
      <c r="C297" s="360"/>
      <c r="D297" s="358"/>
      <c r="E297" s="360"/>
      <c r="F297" s="360"/>
      <c r="G297" s="360"/>
      <c r="H297" s="360"/>
      <c r="I297" s="360"/>
      <c r="J297" s="360"/>
    </row>
    <row r="298" spans="1:10" ht="21" customHeight="1">
      <c r="A298" s="438"/>
      <c r="B298" s="441" t="s">
        <v>877</v>
      </c>
      <c r="C298" s="226">
        <v>6</v>
      </c>
      <c r="D298" s="433" t="s">
        <v>87</v>
      </c>
      <c r="E298" s="226">
        <v>220</v>
      </c>
      <c r="F298" s="226">
        <v>1320</v>
      </c>
      <c r="G298" s="226">
        <v>35</v>
      </c>
      <c r="H298" s="227">
        <v>210</v>
      </c>
      <c r="I298" s="226">
        <v>1530</v>
      </c>
      <c r="J298" s="239"/>
    </row>
    <row r="299" spans="1:10" ht="21" customHeight="1">
      <c r="A299" s="438"/>
      <c r="B299" s="441" t="s">
        <v>878</v>
      </c>
      <c r="C299" s="226">
        <v>0</v>
      </c>
      <c r="D299" s="433" t="s">
        <v>87</v>
      </c>
      <c r="E299" s="226">
        <v>210</v>
      </c>
      <c r="F299" s="226">
        <v>0</v>
      </c>
      <c r="G299" s="226">
        <v>35</v>
      </c>
      <c r="H299" s="227">
        <v>0</v>
      </c>
      <c r="I299" s="226">
        <v>0</v>
      </c>
      <c r="J299" s="239"/>
    </row>
    <row r="300" spans="1:10" ht="21" customHeight="1">
      <c r="A300" s="438"/>
      <c r="B300" s="441"/>
      <c r="C300" s="226"/>
      <c r="D300" s="433"/>
      <c r="E300" s="226"/>
      <c r="F300" s="226"/>
      <c r="G300" s="226"/>
      <c r="H300" s="227"/>
      <c r="I300" s="226"/>
      <c r="J300" s="239"/>
    </row>
    <row r="301" spans="1:10" ht="21" customHeight="1">
      <c r="A301" s="439">
        <v>2.11</v>
      </c>
      <c r="B301" s="365" t="s">
        <v>119</v>
      </c>
      <c r="C301" s="226"/>
      <c r="D301" s="366"/>
      <c r="E301" s="226"/>
      <c r="F301" s="227"/>
      <c r="G301" s="226"/>
      <c r="H301" s="227"/>
      <c r="I301" s="226"/>
      <c r="J301" s="239"/>
    </row>
    <row r="302" spans="1:10" ht="21" customHeight="1">
      <c r="A302" s="438"/>
      <c r="B302" s="239" t="s">
        <v>120</v>
      </c>
      <c r="C302" s="442">
        <v>347.78</v>
      </c>
      <c r="D302" s="366" t="s">
        <v>23</v>
      </c>
      <c r="E302" s="442">
        <v>35</v>
      </c>
      <c r="F302" s="226">
        <v>12172.3</v>
      </c>
      <c r="G302" s="442">
        <v>34</v>
      </c>
      <c r="H302" s="227">
        <v>11824.52</v>
      </c>
      <c r="I302" s="226">
        <v>23996.82</v>
      </c>
      <c r="J302" s="239"/>
    </row>
    <row r="303" spans="1:10" ht="21" customHeight="1">
      <c r="A303" s="438"/>
      <c r="B303" s="239" t="s">
        <v>546</v>
      </c>
      <c r="C303" s="442">
        <v>0</v>
      </c>
      <c r="D303" s="366" t="s">
        <v>23</v>
      </c>
      <c r="E303" s="442">
        <v>12</v>
      </c>
      <c r="F303" s="226">
        <v>0</v>
      </c>
      <c r="G303" s="442">
        <v>38</v>
      </c>
      <c r="H303" s="227">
        <v>0</v>
      </c>
      <c r="I303" s="226">
        <v>0</v>
      </c>
      <c r="J303" s="239"/>
    </row>
    <row r="304" spans="1:10" ht="21" customHeight="1">
      <c r="A304" s="438"/>
      <c r="B304" s="239"/>
      <c r="C304" s="442"/>
      <c r="D304" s="366"/>
      <c r="E304" s="442"/>
      <c r="F304" s="226"/>
      <c r="G304" s="442"/>
      <c r="H304" s="227"/>
      <c r="I304" s="226"/>
      <c r="J304" s="239"/>
    </row>
    <row r="305" spans="1:10" ht="21" customHeight="1">
      <c r="A305" s="438">
        <v>2.12</v>
      </c>
      <c r="B305" s="365" t="s">
        <v>1139</v>
      </c>
      <c r="C305" s="442"/>
      <c r="D305" s="366"/>
      <c r="E305" s="442"/>
      <c r="F305" s="226"/>
      <c r="G305" s="442"/>
      <c r="H305" s="227"/>
      <c r="I305" s="226"/>
      <c r="J305" s="239"/>
    </row>
    <row r="306" spans="1:10" ht="21" customHeight="1">
      <c r="A306" s="438"/>
      <c r="B306" s="239" t="s">
        <v>1095</v>
      </c>
      <c r="C306" s="442">
        <v>0</v>
      </c>
      <c r="D306" s="442" t="s">
        <v>370</v>
      </c>
      <c r="E306" s="442">
        <v>10000</v>
      </c>
      <c r="F306" s="442">
        <v>0</v>
      </c>
      <c r="G306" s="442">
        <v>0</v>
      </c>
      <c r="H306" s="442">
        <v>0</v>
      </c>
      <c r="I306" s="442">
        <v>0</v>
      </c>
      <c r="J306" s="443" t="s">
        <v>528</v>
      </c>
    </row>
    <row r="307" spans="1:10" ht="21" customHeight="1">
      <c r="A307" s="438"/>
      <c r="B307" s="239"/>
      <c r="C307" s="442"/>
      <c r="D307" s="366"/>
      <c r="E307" s="442"/>
      <c r="F307" s="226"/>
      <c r="G307" s="442"/>
      <c r="H307" s="227"/>
      <c r="I307" s="226"/>
      <c r="J307" s="239"/>
    </row>
    <row r="308" spans="1:10" ht="21" customHeight="1">
      <c r="A308" s="438"/>
      <c r="B308" s="239"/>
      <c r="C308" s="442"/>
      <c r="D308" s="366"/>
      <c r="E308" s="442"/>
      <c r="F308" s="226"/>
      <c r="G308" s="442"/>
      <c r="H308" s="227"/>
      <c r="I308" s="226"/>
      <c r="J308" s="239"/>
    </row>
    <row r="309" spans="1:10" ht="21" customHeight="1">
      <c r="A309" s="438"/>
      <c r="B309" s="239"/>
      <c r="C309" s="442"/>
      <c r="D309" s="366"/>
      <c r="E309" s="442"/>
      <c r="F309" s="226"/>
      <c r="G309" s="442"/>
      <c r="H309" s="227"/>
      <c r="I309" s="226"/>
      <c r="J309" s="239"/>
    </row>
    <row r="310" spans="1:10" ht="21" customHeight="1">
      <c r="A310" s="438"/>
      <c r="B310" s="239"/>
      <c r="C310" s="442"/>
      <c r="D310" s="366"/>
      <c r="E310" s="442"/>
      <c r="F310" s="226"/>
      <c r="G310" s="442"/>
      <c r="H310" s="227"/>
      <c r="I310" s="226"/>
      <c r="J310" s="239"/>
    </row>
    <row r="311" spans="1:10" ht="21" customHeight="1">
      <c r="A311" s="438"/>
      <c r="B311" s="239"/>
      <c r="C311" s="442"/>
      <c r="D311" s="366"/>
      <c r="E311" s="442"/>
      <c r="F311" s="226"/>
      <c r="G311" s="442"/>
      <c r="H311" s="227"/>
      <c r="I311" s="226"/>
      <c r="J311" s="239"/>
    </row>
    <row r="312" spans="1:10" ht="21" customHeight="1">
      <c r="A312" s="438"/>
      <c r="B312" s="239"/>
      <c r="C312" s="442"/>
      <c r="D312" s="366"/>
      <c r="E312" s="442"/>
      <c r="F312" s="226"/>
      <c r="G312" s="442"/>
      <c r="H312" s="227"/>
      <c r="I312" s="226"/>
      <c r="J312" s="239"/>
    </row>
    <row r="313" spans="1:10" ht="21" customHeight="1">
      <c r="A313" s="438"/>
      <c r="B313" s="239"/>
      <c r="C313" s="442"/>
      <c r="D313" s="366"/>
      <c r="E313" s="442"/>
      <c r="F313" s="226"/>
      <c r="G313" s="442"/>
      <c r="H313" s="227"/>
      <c r="I313" s="226"/>
      <c r="J313" s="239"/>
    </row>
    <row r="314" spans="1:10" ht="21" customHeight="1">
      <c r="A314" s="438"/>
      <c r="B314" s="426" t="s">
        <v>121</v>
      </c>
      <c r="C314" s="426"/>
      <c r="D314" s="426"/>
      <c r="E314" s="426"/>
      <c r="F314" s="426"/>
      <c r="G314" s="426"/>
      <c r="H314" s="426"/>
      <c r="I314" s="444">
        <v>546417.62</v>
      </c>
      <c r="J314" s="239"/>
    </row>
    <row r="315" spans="1:10" ht="21" customHeight="1">
      <c r="A315" s="360"/>
      <c r="B315" s="360"/>
      <c r="C315" s="227"/>
      <c r="D315" s="358"/>
      <c r="E315" s="227"/>
      <c r="F315" s="227"/>
      <c r="G315" s="227"/>
      <c r="H315" s="227"/>
      <c r="I315" s="227"/>
      <c r="J315" s="239"/>
    </row>
    <row r="316" spans="1:13" ht="21" customHeight="1">
      <c r="A316" s="391"/>
      <c r="B316" s="392" t="s">
        <v>588</v>
      </c>
      <c r="C316" s="393"/>
      <c r="D316" s="394"/>
      <c r="E316" s="393"/>
      <c r="F316" s="393"/>
      <c r="G316" s="393"/>
      <c r="H316" s="393"/>
      <c r="I316" s="338">
        <v>546417.62</v>
      </c>
      <c r="J316" s="391"/>
      <c r="L316" s="397">
        <v>25526.82</v>
      </c>
      <c r="M316" s="397">
        <v>546417.62</v>
      </c>
    </row>
    <row r="317" spans="1:10" ht="21" customHeight="1">
      <c r="A317" s="351"/>
      <c r="B317" s="351"/>
      <c r="C317" s="398"/>
      <c r="D317" s="399"/>
      <c r="E317" s="398"/>
      <c r="F317" s="398"/>
      <c r="G317" s="398"/>
      <c r="H317" s="398"/>
      <c r="I317" s="431"/>
      <c r="J317" s="351"/>
    </row>
    <row r="318" spans="1:10" ht="21" customHeight="1">
      <c r="A318" s="436" t="s">
        <v>1205</v>
      </c>
      <c r="B318" s="393" t="s">
        <v>1201</v>
      </c>
      <c r="C318" s="393"/>
      <c r="D318" s="394"/>
      <c r="E318" s="393"/>
      <c r="F318" s="393"/>
      <c r="G318" s="393"/>
      <c r="H318" s="393"/>
      <c r="I318" s="393"/>
      <c r="J318" s="396"/>
    </row>
    <row r="319" spans="1:10" ht="21" customHeight="1">
      <c r="A319" s="402" t="s">
        <v>928</v>
      </c>
      <c r="B319" s="403"/>
      <c r="C319" s="403"/>
      <c r="D319" s="404"/>
      <c r="E319" s="403"/>
      <c r="F319" s="403"/>
      <c r="G319" s="403"/>
      <c r="H319" s="403"/>
      <c r="I319" s="403"/>
      <c r="J319" s="405"/>
    </row>
    <row r="320" spans="1:10" ht="21" customHeight="1">
      <c r="A320" s="407"/>
      <c r="B320" s="408" t="s">
        <v>1202</v>
      </c>
      <c r="C320" s="409">
        <v>29.9</v>
      </c>
      <c r="D320" s="398" t="s">
        <v>403</v>
      </c>
      <c r="E320" s="398"/>
      <c r="F320" s="398"/>
      <c r="G320" s="398"/>
      <c r="H320" s="398"/>
      <c r="I320" s="398"/>
      <c r="J320" s="400"/>
    </row>
    <row r="321" ht="21" customHeight="1"/>
    <row r="322" spans="1:7" ht="21" customHeight="1">
      <c r="A322" s="340" t="s">
        <v>404</v>
      </c>
      <c r="G322" s="340" t="s">
        <v>495</v>
      </c>
    </row>
    <row r="323" spans="2:8" ht="21" customHeight="1">
      <c r="B323" s="340" t="s">
        <v>496</v>
      </c>
      <c r="H323" s="342" t="s">
        <v>406</v>
      </c>
    </row>
    <row r="324" spans="1:7" ht="21" customHeight="1">
      <c r="A324" s="340" t="s">
        <v>497</v>
      </c>
      <c r="B324" s="340" t="s">
        <v>1136</v>
      </c>
      <c r="G324" s="340" t="s">
        <v>488</v>
      </c>
    </row>
    <row r="325" ht="21" customHeight="1">
      <c r="A325" s="340" t="s">
        <v>927</v>
      </c>
    </row>
    <row r="326" ht="21" customHeight="1">
      <c r="A326" s="340" t="s">
        <v>926</v>
      </c>
    </row>
    <row r="327" ht="21" customHeight="1"/>
    <row r="328" spans="1:10" ht="21" customHeight="1">
      <c r="A328" s="541" t="s">
        <v>407</v>
      </c>
      <c r="B328" s="542"/>
      <c r="C328" s="542"/>
      <c r="D328" s="542"/>
      <c r="E328" s="542"/>
      <c r="F328" s="542"/>
      <c r="G328" s="542"/>
      <c r="H328" s="542"/>
      <c r="I328" s="542"/>
      <c r="J328" s="542"/>
    </row>
    <row r="329" spans="1:10" ht="21" customHeight="1">
      <c r="A329" s="538" t="s">
        <v>463</v>
      </c>
      <c r="B329" s="539"/>
      <c r="C329" s="539"/>
      <c r="D329" s="539"/>
      <c r="E329" s="539"/>
      <c r="F329" s="539"/>
      <c r="G329" s="539"/>
      <c r="H329" s="539"/>
      <c r="I329" s="539"/>
      <c r="J329" s="539"/>
    </row>
    <row r="330" spans="1:10" ht="21" customHeight="1">
      <c r="A330" s="538" t="s">
        <v>882</v>
      </c>
      <c r="B330" s="539"/>
      <c r="C330" s="539"/>
      <c r="D330" s="539"/>
      <c r="E330" s="539"/>
      <c r="F330" s="539"/>
      <c r="G330" s="539"/>
      <c r="H330" s="539"/>
      <c r="I330" s="539"/>
      <c r="J330" s="539"/>
    </row>
    <row r="331" spans="1:7" ht="21" customHeight="1">
      <c r="A331" s="340" t="s">
        <v>409</v>
      </c>
      <c r="G331" s="340" t="s">
        <v>410</v>
      </c>
    </row>
    <row r="332" spans="2:7" ht="21" customHeight="1">
      <c r="B332" s="340" t="s">
        <v>498</v>
      </c>
      <c r="G332" s="410" t="s">
        <v>411</v>
      </c>
    </row>
    <row r="333" spans="2:8" ht="21" customHeight="1">
      <c r="B333" s="340" t="s">
        <v>1138</v>
      </c>
      <c r="H333" s="340" t="s">
        <v>499</v>
      </c>
    </row>
    <row r="334" spans="1:10" ht="21" customHeight="1">
      <c r="A334" s="345" t="s">
        <v>2</v>
      </c>
      <c r="B334" s="345" t="s">
        <v>3</v>
      </c>
      <c r="C334" s="345" t="s">
        <v>9</v>
      </c>
      <c r="D334" s="345" t="s">
        <v>10</v>
      </c>
      <c r="E334" s="536" t="s">
        <v>361</v>
      </c>
      <c r="F334" s="540"/>
      <c r="G334" s="536" t="s">
        <v>6</v>
      </c>
      <c r="H334" s="540"/>
      <c r="I334" s="345" t="s">
        <v>362</v>
      </c>
      <c r="J334" s="345" t="s">
        <v>8</v>
      </c>
    </row>
    <row r="335" spans="1:10" ht="21" customHeight="1">
      <c r="A335" s="349"/>
      <c r="B335" s="349"/>
      <c r="C335" s="349"/>
      <c r="D335" s="349"/>
      <c r="E335" s="349" t="s">
        <v>364</v>
      </c>
      <c r="F335" s="349" t="s">
        <v>12</v>
      </c>
      <c r="G335" s="349" t="s">
        <v>364</v>
      </c>
      <c r="H335" s="349" t="s">
        <v>12</v>
      </c>
      <c r="I335" s="351"/>
      <c r="J335" s="351"/>
    </row>
    <row r="336" spans="1:10" ht="21" customHeight="1">
      <c r="A336" s="353"/>
      <c r="B336" s="445" t="s">
        <v>925</v>
      </c>
      <c r="C336" s="355"/>
      <c r="D336" s="356"/>
      <c r="E336" s="355"/>
      <c r="F336" s="355"/>
      <c r="G336" s="355"/>
      <c r="H336" s="355"/>
      <c r="I336" s="355"/>
      <c r="J336" s="357"/>
    </row>
    <row r="337" spans="1:10" ht="21" customHeight="1">
      <c r="A337" s="358" t="s">
        <v>418</v>
      </c>
      <c r="B337" s="446" t="s">
        <v>419</v>
      </c>
      <c r="C337" s="447"/>
      <c r="D337" s="353"/>
      <c r="E337" s="447"/>
      <c r="F337" s="447"/>
      <c r="G337" s="447"/>
      <c r="H337" s="447"/>
      <c r="I337" s="447"/>
      <c r="J337" s="448"/>
    </row>
    <row r="338" spans="1:10" ht="21" customHeight="1">
      <c r="A338" s="449">
        <v>3</v>
      </c>
      <c r="B338" s="421" t="s">
        <v>122</v>
      </c>
      <c r="C338" s="227"/>
      <c r="D338" s="358"/>
      <c r="E338" s="227"/>
      <c r="F338" s="227"/>
      <c r="G338" s="227"/>
      <c r="H338" s="227"/>
      <c r="I338" s="227"/>
      <c r="J338" s="360"/>
    </row>
    <row r="339" spans="1:10" ht="21" customHeight="1">
      <c r="A339" s="360">
        <v>3.1</v>
      </c>
      <c r="B339" s="434" t="s">
        <v>123</v>
      </c>
      <c r="C339" s="227"/>
      <c r="D339" s="227"/>
      <c r="E339" s="227"/>
      <c r="F339" s="227"/>
      <c r="G339" s="227"/>
      <c r="H339" s="227"/>
      <c r="I339" s="227"/>
      <c r="J339" s="223"/>
    </row>
    <row r="340" spans="1:10" ht="21" customHeight="1">
      <c r="A340" s="360"/>
      <c r="B340" s="360" t="s">
        <v>1174</v>
      </c>
      <c r="C340" s="226">
        <v>13</v>
      </c>
      <c r="D340" s="433" t="s">
        <v>50</v>
      </c>
      <c r="E340" s="226">
        <v>139.02</v>
      </c>
      <c r="F340" s="226">
        <v>1807.26</v>
      </c>
      <c r="G340" s="226">
        <v>100</v>
      </c>
      <c r="H340" s="227">
        <v>1300</v>
      </c>
      <c r="I340" s="226">
        <v>3107.26</v>
      </c>
      <c r="J340" s="223" t="s">
        <v>421</v>
      </c>
    </row>
    <row r="341" spans="1:10" ht="21" customHeight="1">
      <c r="A341" s="360"/>
      <c r="B341" s="360" t="s">
        <v>1175</v>
      </c>
      <c r="C341" s="226">
        <v>12</v>
      </c>
      <c r="D341" s="433" t="s">
        <v>48</v>
      </c>
      <c r="E341" s="226">
        <v>186.92</v>
      </c>
      <c r="F341" s="226">
        <v>2243.04</v>
      </c>
      <c r="G341" s="226">
        <v>56.07599999999999</v>
      </c>
      <c r="H341" s="227">
        <v>672.91</v>
      </c>
      <c r="I341" s="226">
        <v>2915.95</v>
      </c>
      <c r="J341" s="223" t="s">
        <v>421</v>
      </c>
    </row>
    <row r="342" spans="1:10" ht="21" customHeight="1">
      <c r="A342" s="360">
        <v>3.2</v>
      </c>
      <c r="B342" s="434" t="s">
        <v>126</v>
      </c>
      <c r="C342" s="227"/>
      <c r="D342" s="358"/>
      <c r="E342" s="227"/>
      <c r="F342" s="227"/>
      <c r="G342" s="227"/>
      <c r="H342" s="227"/>
      <c r="I342" s="227"/>
      <c r="J342" s="223"/>
    </row>
    <row r="343" spans="1:10" ht="21" customHeight="1">
      <c r="A343" s="360"/>
      <c r="B343" s="360" t="s">
        <v>1176</v>
      </c>
      <c r="C343" s="227">
        <v>10</v>
      </c>
      <c r="D343" s="435" t="s">
        <v>50</v>
      </c>
      <c r="E343" s="227">
        <v>39.25</v>
      </c>
      <c r="F343" s="226">
        <v>392.5</v>
      </c>
      <c r="G343" s="226">
        <v>11.775</v>
      </c>
      <c r="H343" s="227">
        <v>117.75</v>
      </c>
      <c r="I343" s="226">
        <v>510.25</v>
      </c>
      <c r="J343" s="223" t="s">
        <v>421</v>
      </c>
    </row>
    <row r="344" spans="1:10" ht="21" customHeight="1">
      <c r="A344" s="360"/>
      <c r="B344" s="360" t="s">
        <v>1177</v>
      </c>
      <c r="C344" s="227">
        <v>12</v>
      </c>
      <c r="D344" s="435" t="s">
        <v>50</v>
      </c>
      <c r="E344" s="227">
        <v>177.57</v>
      </c>
      <c r="F344" s="226">
        <v>2130.84</v>
      </c>
      <c r="G344" s="227">
        <v>53.270999999999994</v>
      </c>
      <c r="H344" s="227">
        <v>639.25</v>
      </c>
      <c r="I344" s="226">
        <v>2770.09</v>
      </c>
      <c r="J344" s="223"/>
    </row>
    <row r="345" spans="1:10" ht="21" customHeight="1">
      <c r="A345" s="360"/>
      <c r="B345" s="360" t="s">
        <v>1100</v>
      </c>
      <c r="C345" s="227">
        <v>4</v>
      </c>
      <c r="D345" s="435" t="s">
        <v>87</v>
      </c>
      <c r="E345" s="227">
        <v>430</v>
      </c>
      <c r="F345" s="226">
        <v>1720</v>
      </c>
      <c r="G345" s="227">
        <v>135</v>
      </c>
      <c r="H345" s="227">
        <v>540</v>
      </c>
      <c r="I345" s="226">
        <v>2260</v>
      </c>
      <c r="J345" s="223"/>
    </row>
    <row r="346" spans="1:10" ht="21" customHeight="1">
      <c r="A346" s="360"/>
      <c r="B346" s="360" t="s">
        <v>1178</v>
      </c>
      <c r="C346" s="227">
        <v>8</v>
      </c>
      <c r="D346" s="435" t="s">
        <v>48</v>
      </c>
      <c r="E346" s="227">
        <v>23.36</v>
      </c>
      <c r="F346" s="226">
        <v>186.88</v>
      </c>
      <c r="G346" s="227">
        <v>7.008</v>
      </c>
      <c r="H346" s="227">
        <v>56.06</v>
      </c>
      <c r="I346" s="226">
        <v>242.94</v>
      </c>
      <c r="J346" s="239"/>
    </row>
    <row r="347" spans="1:10" ht="21" customHeight="1">
      <c r="A347" s="360"/>
      <c r="B347" s="360" t="s">
        <v>1179</v>
      </c>
      <c r="C347" s="227">
        <v>5</v>
      </c>
      <c r="D347" s="435" t="s">
        <v>48</v>
      </c>
      <c r="E347" s="227">
        <v>33.64</v>
      </c>
      <c r="F347" s="226">
        <v>168.2</v>
      </c>
      <c r="G347" s="227">
        <v>10.092</v>
      </c>
      <c r="H347" s="227">
        <v>50.46</v>
      </c>
      <c r="I347" s="226">
        <v>218.66</v>
      </c>
      <c r="J347" s="239"/>
    </row>
    <row r="348" spans="1:10" ht="21" customHeight="1">
      <c r="A348" s="360"/>
      <c r="B348" s="360" t="s">
        <v>1180</v>
      </c>
      <c r="C348" s="227">
        <v>6</v>
      </c>
      <c r="D348" s="435" t="s">
        <v>48</v>
      </c>
      <c r="E348" s="227">
        <v>150</v>
      </c>
      <c r="F348" s="226">
        <v>900</v>
      </c>
      <c r="G348" s="227">
        <v>45</v>
      </c>
      <c r="H348" s="227">
        <v>270</v>
      </c>
      <c r="I348" s="226">
        <v>1170</v>
      </c>
      <c r="J348" s="450"/>
    </row>
    <row r="349" spans="1:10" ht="21" customHeight="1">
      <c r="A349" s="360">
        <v>3.3</v>
      </c>
      <c r="B349" s="434" t="s">
        <v>132</v>
      </c>
      <c r="C349" s="433"/>
      <c r="D349" s="366"/>
      <c r="E349" s="226"/>
      <c r="F349" s="226"/>
      <c r="G349" s="226"/>
      <c r="H349" s="226"/>
      <c r="I349" s="226"/>
      <c r="J349" s="239"/>
    </row>
    <row r="350" spans="1:10" ht="21" customHeight="1">
      <c r="A350" s="360"/>
      <c r="B350" s="360" t="s">
        <v>1181</v>
      </c>
      <c r="C350" s="225">
        <v>41</v>
      </c>
      <c r="D350" s="451" t="s">
        <v>50</v>
      </c>
      <c r="E350" s="225">
        <v>11.68</v>
      </c>
      <c r="F350" s="226">
        <v>478.88</v>
      </c>
      <c r="G350" s="225">
        <v>30</v>
      </c>
      <c r="H350" s="227">
        <v>1230</v>
      </c>
      <c r="I350" s="226">
        <v>1708.88</v>
      </c>
      <c r="J350" s="452"/>
    </row>
    <row r="351" spans="1:10" ht="21" customHeight="1">
      <c r="A351" s="360"/>
      <c r="B351" s="360" t="s">
        <v>1182</v>
      </c>
      <c r="C351" s="225">
        <v>18</v>
      </c>
      <c r="D351" s="451" t="s">
        <v>48</v>
      </c>
      <c r="E351" s="225">
        <v>4.21</v>
      </c>
      <c r="F351" s="226">
        <v>75.78</v>
      </c>
      <c r="G351" s="225">
        <v>1.263</v>
      </c>
      <c r="H351" s="227">
        <v>22.73</v>
      </c>
      <c r="I351" s="226">
        <v>98.51</v>
      </c>
      <c r="J351" s="452"/>
    </row>
    <row r="352" spans="1:10" ht="21" customHeight="1">
      <c r="A352" s="360"/>
      <c r="B352" s="360" t="s">
        <v>1183</v>
      </c>
      <c r="C352" s="225">
        <v>7</v>
      </c>
      <c r="D352" s="451" t="s">
        <v>48</v>
      </c>
      <c r="E352" s="225">
        <v>7.06</v>
      </c>
      <c r="F352" s="226">
        <v>49.42</v>
      </c>
      <c r="G352" s="225">
        <v>2.118</v>
      </c>
      <c r="H352" s="227">
        <v>14.83</v>
      </c>
      <c r="I352" s="226">
        <v>64.25</v>
      </c>
      <c r="J352" s="452"/>
    </row>
    <row r="353" spans="1:10" ht="21" customHeight="1">
      <c r="A353" s="360"/>
      <c r="B353" s="360" t="s">
        <v>1184</v>
      </c>
      <c r="C353" s="225">
        <v>10</v>
      </c>
      <c r="D353" s="451" t="s">
        <v>48</v>
      </c>
      <c r="E353" s="225">
        <v>3.27</v>
      </c>
      <c r="F353" s="226">
        <v>32.7</v>
      </c>
      <c r="G353" s="225">
        <v>0.981</v>
      </c>
      <c r="H353" s="227">
        <v>9.81</v>
      </c>
      <c r="I353" s="226">
        <v>42.51</v>
      </c>
      <c r="J353" s="452"/>
    </row>
    <row r="354" spans="1:10" ht="21" customHeight="1">
      <c r="A354" s="239"/>
      <c r="B354" s="360" t="s">
        <v>1185</v>
      </c>
      <c r="C354" s="225">
        <v>0</v>
      </c>
      <c r="D354" s="451" t="s">
        <v>87</v>
      </c>
      <c r="E354" s="225">
        <v>500</v>
      </c>
      <c r="F354" s="226">
        <v>0</v>
      </c>
      <c r="G354" s="225">
        <v>50</v>
      </c>
      <c r="H354" s="227">
        <v>0</v>
      </c>
      <c r="I354" s="226">
        <v>0</v>
      </c>
      <c r="J354" s="239"/>
    </row>
    <row r="355" spans="1:10" ht="21" customHeight="1">
      <c r="A355" s="224"/>
      <c r="B355" s="360" t="s">
        <v>1186</v>
      </c>
      <c r="C355" s="225">
        <v>2</v>
      </c>
      <c r="D355" s="451" t="s">
        <v>114</v>
      </c>
      <c r="E355" s="225">
        <v>78</v>
      </c>
      <c r="F355" s="226">
        <v>156</v>
      </c>
      <c r="G355" s="225">
        <v>23.4</v>
      </c>
      <c r="H355" s="227">
        <v>46.8</v>
      </c>
      <c r="I355" s="226">
        <v>202.8</v>
      </c>
      <c r="J355" s="239"/>
    </row>
    <row r="356" spans="1:10" ht="21" customHeight="1">
      <c r="A356" s="224"/>
      <c r="B356" s="224"/>
      <c r="C356" s="225"/>
      <c r="D356" s="430"/>
      <c r="E356" s="225"/>
      <c r="F356" s="225"/>
      <c r="G356" s="225"/>
      <c r="H356" s="225"/>
      <c r="I356" s="225"/>
      <c r="J356" s="239"/>
    </row>
    <row r="357" spans="1:13" ht="21" customHeight="1">
      <c r="A357" s="391"/>
      <c r="B357" s="453" t="s">
        <v>585</v>
      </c>
      <c r="C357" s="393"/>
      <c r="D357" s="411"/>
      <c r="E357" s="393"/>
      <c r="F357" s="393"/>
      <c r="G357" s="393"/>
      <c r="H357" s="393"/>
      <c r="I357" s="338">
        <v>15312.099999999999</v>
      </c>
      <c r="J357" s="391"/>
      <c r="L357" s="397">
        <v>15312.099999999999</v>
      </c>
      <c r="M357" s="397">
        <v>15312.099999999999</v>
      </c>
    </row>
    <row r="358" spans="1:10" ht="21" customHeight="1">
      <c r="A358" s="351"/>
      <c r="B358" s="407"/>
      <c r="C358" s="398"/>
      <c r="D358" s="454"/>
      <c r="E358" s="398"/>
      <c r="F358" s="398"/>
      <c r="G358" s="398"/>
      <c r="H358" s="398"/>
      <c r="I358" s="431"/>
      <c r="J358" s="351"/>
    </row>
    <row r="359" spans="1:10" ht="21" customHeight="1">
      <c r="A359" s="436" t="s">
        <v>1206</v>
      </c>
      <c r="B359" s="393" t="s">
        <v>1201</v>
      </c>
      <c r="C359" s="393"/>
      <c r="D359" s="394"/>
      <c r="E359" s="393"/>
      <c r="F359" s="393"/>
      <c r="G359" s="393"/>
      <c r="H359" s="393"/>
      <c r="I359" s="393"/>
      <c r="J359" s="396"/>
    </row>
    <row r="360" spans="1:10" ht="21" customHeight="1">
      <c r="A360" s="402" t="s">
        <v>928</v>
      </c>
      <c r="B360" s="403"/>
      <c r="C360" s="403"/>
      <c r="D360" s="404"/>
      <c r="E360" s="403"/>
      <c r="F360" s="403"/>
      <c r="G360" s="403"/>
      <c r="H360" s="403"/>
      <c r="I360" s="403"/>
      <c r="J360" s="405"/>
    </row>
    <row r="361" spans="1:10" ht="21" customHeight="1">
      <c r="A361" s="407"/>
      <c r="B361" s="408" t="s">
        <v>1202</v>
      </c>
      <c r="C361" s="409">
        <v>29.9</v>
      </c>
      <c r="D361" s="398" t="s">
        <v>403</v>
      </c>
      <c r="E361" s="398"/>
      <c r="F361" s="398"/>
      <c r="G361" s="398"/>
      <c r="H361" s="398"/>
      <c r="I361" s="398"/>
      <c r="J361" s="400"/>
    </row>
    <row r="362" ht="21" customHeight="1"/>
    <row r="363" spans="1:7" ht="21" customHeight="1">
      <c r="A363" s="340" t="s">
        <v>404</v>
      </c>
      <c r="G363" s="340" t="s">
        <v>495</v>
      </c>
    </row>
    <row r="364" spans="1:8" ht="21" customHeight="1">
      <c r="A364" s="340" t="s">
        <v>405</v>
      </c>
      <c r="B364" s="340" t="s">
        <v>496</v>
      </c>
      <c r="H364" s="342" t="s">
        <v>406</v>
      </c>
    </row>
    <row r="365" spans="1:7" ht="21" customHeight="1">
      <c r="A365" s="340" t="s">
        <v>497</v>
      </c>
      <c r="B365" s="340" t="s">
        <v>1136</v>
      </c>
      <c r="G365" s="340" t="s">
        <v>488</v>
      </c>
    </row>
    <row r="366" ht="21" customHeight="1">
      <c r="A366" s="340" t="s">
        <v>927</v>
      </c>
    </row>
    <row r="367" ht="21" customHeight="1">
      <c r="A367" s="340" t="s">
        <v>926</v>
      </c>
    </row>
    <row r="368" ht="21" customHeight="1"/>
    <row r="369" spans="1:10" ht="21" customHeight="1">
      <c r="A369" s="541" t="s">
        <v>407</v>
      </c>
      <c r="B369" s="542"/>
      <c r="C369" s="542"/>
      <c r="D369" s="542"/>
      <c r="E369" s="542"/>
      <c r="F369" s="542"/>
      <c r="G369" s="542"/>
      <c r="H369" s="542"/>
      <c r="I369" s="542"/>
      <c r="J369" s="542"/>
    </row>
    <row r="370" spans="1:10" ht="21" customHeight="1">
      <c r="A370" s="538" t="s">
        <v>463</v>
      </c>
      <c r="B370" s="539"/>
      <c r="C370" s="539"/>
      <c r="D370" s="539"/>
      <c r="E370" s="539"/>
      <c r="F370" s="539"/>
      <c r="G370" s="539"/>
      <c r="H370" s="539"/>
      <c r="I370" s="539"/>
      <c r="J370" s="539"/>
    </row>
    <row r="371" spans="1:10" ht="21" customHeight="1">
      <c r="A371" s="538" t="s">
        <v>883</v>
      </c>
      <c r="B371" s="539"/>
      <c r="C371" s="539"/>
      <c r="D371" s="539"/>
      <c r="E371" s="539"/>
      <c r="F371" s="539"/>
      <c r="G371" s="539"/>
      <c r="H371" s="539"/>
      <c r="I371" s="539"/>
      <c r="J371" s="539"/>
    </row>
    <row r="372" spans="1:7" ht="21" customHeight="1">
      <c r="A372" s="340" t="s">
        <v>409</v>
      </c>
      <c r="G372" s="340" t="s">
        <v>410</v>
      </c>
    </row>
    <row r="373" spans="2:7" ht="21" customHeight="1">
      <c r="B373" s="340" t="s">
        <v>498</v>
      </c>
      <c r="G373" s="410" t="s">
        <v>411</v>
      </c>
    </row>
    <row r="374" spans="2:8" ht="21" customHeight="1">
      <c r="B374" s="340" t="s">
        <v>1138</v>
      </c>
      <c r="H374" s="340" t="s">
        <v>499</v>
      </c>
    </row>
    <row r="375" spans="1:10" ht="21" customHeight="1">
      <c r="A375" s="345" t="s">
        <v>2</v>
      </c>
      <c r="B375" s="345" t="s">
        <v>3</v>
      </c>
      <c r="C375" s="345" t="s">
        <v>9</v>
      </c>
      <c r="D375" s="345" t="s">
        <v>10</v>
      </c>
      <c r="E375" s="536" t="s">
        <v>361</v>
      </c>
      <c r="F375" s="537"/>
      <c r="G375" s="536" t="s">
        <v>6</v>
      </c>
      <c r="H375" s="537"/>
      <c r="I375" s="345" t="s">
        <v>362</v>
      </c>
      <c r="J375" s="345" t="s">
        <v>8</v>
      </c>
    </row>
    <row r="376" spans="1:10" ht="21" customHeight="1">
      <c r="A376" s="349"/>
      <c r="B376" s="349"/>
      <c r="C376" s="349"/>
      <c r="D376" s="349"/>
      <c r="E376" s="349" t="s">
        <v>364</v>
      </c>
      <c r="F376" s="349" t="s">
        <v>12</v>
      </c>
      <c r="G376" s="349" t="s">
        <v>364</v>
      </c>
      <c r="H376" s="349" t="s">
        <v>12</v>
      </c>
      <c r="I376" s="351"/>
      <c r="J376" s="351"/>
    </row>
    <row r="377" spans="1:10" ht="21" customHeight="1">
      <c r="A377" s="353"/>
      <c r="B377" s="413" t="s">
        <v>925</v>
      </c>
      <c r="C377" s="414"/>
      <c r="D377" s="415"/>
      <c r="E377" s="414"/>
      <c r="F377" s="414"/>
      <c r="G377" s="414"/>
      <c r="H377" s="414"/>
      <c r="I377" s="414"/>
      <c r="J377" s="357"/>
    </row>
    <row r="378" spans="1:10" ht="21" customHeight="1">
      <c r="A378" s="239"/>
      <c r="B378" s="455" t="s">
        <v>586</v>
      </c>
      <c r="C378" s="355"/>
      <c r="D378" s="356"/>
      <c r="E378" s="355"/>
      <c r="F378" s="355"/>
      <c r="G378" s="355"/>
      <c r="H378" s="355"/>
      <c r="I378" s="418">
        <v>15312.099999999999</v>
      </c>
      <c r="J378" s="416"/>
    </row>
    <row r="379" spans="1:10" ht="21" customHeight="1">
      <c r="A379" s="449"/>
      <c r="B379" s="362" t="s">
        <v>467</v>
      </c>
      <c r="C379" s="227"/>
      <c r="D379" s="358"/>
      <c r="E379" s="227"/>
      <c r="F379" s="227"/>
      <c r="G379" s="227"/>
      <c r="H379" s="227"/>
      <c r="I379" s="227"/>
      <c r="J379" s="456"/>
    </row>
    <row r="380" spans="1:10" ht="21" customHeight="1">
      <c r="A380" s="224">
        <v>3.4</v>
      </c>
      <c r="B380" s="432" t="s">
        <v>139</v>
      </c>
      <c r="C380" s="225"/>
      <c r="D380" s="430"/>
      <c r="E380" s="225"/>
      <c r="F380" s="225"/>
      <c r="G380" s="225"/>
      <c r="H380" s="225"/>
      <c r="I380" s="225"/>
      <c r="J380" s="452"/>
    </row>
    <row r="381" spans="1:10" ht="21" customHeight="1">
      <c r="A381" s="239"/>
      <c r="B381" s="224" t="s">
        <v>140</v>
      </c>
      <c r="C381" s="226">
        <v>0</v>
      </c>
      <c r="D381" s="433" t="s">
        <v>50</v>
      </c>
      <c r="E381" s="226">
        <v>686.915</v>
      </c>
      <c r="F381" s="226">
        <v>0</v>
      </c>
      <c r="G381" s="226">
        <v>102</v>
      </c>
      <c r="H381" s="226">
        <v>0</v>
      </c>
      <c r="I381" s="226">
        <v>0</v>
      </c>
      <c r="J381" s="452"/>
    </row>
    <row r="382" spans="1:10" ht="21" customHeight="1">
      <c r="A382" s="360"/>
      <c r="B382" s="224" t="s">
        <v>1187</v>
      </c>
      <c r="C382" s="226">
        <v>0</v>
      </c>
      <c r="D382" s="433" t="s">
        <v>48</v>
      </c>
      <c r="E382" s="226">
        <v>220</v>
      </c>
      <c r="F382" s="226">
        <v>0</v>
      </c>
      <c r="G382" s="226">
        <v>0</v>
      </c>
      <c r="H382" s="226">
        <v>0</v>
      </c>
      <c r="I382" s="226">
        <v>0</v>
      </c>
      <c r="J382" s="452"/>
    </row>
    <row r="383" spans="1:10" ht="21" customHeight="1">
      <c r="A383" s="360">
        <v>3.5</v>
      </c>
      <c r="B383" s="432" t="s">
        <v>956</v>
      </c>
      <c r="C383" s="227"/>
      <c r="D383" s="358"/>
      <c r="E383" s="227"/>
      <c r="F383" s="227"/>
      <c r="G383" s="227"/>
      <c r="H383" s="227"/>
      <c r="I383" s="227"/>
      <c r="J383" s="452"/>
    </row>
    <row r="384" spans="1:10" ht="21" customHeight="1">
      <c r="A384" s="360"/>
      <c r="B384" s="224" t="s">
        <v>1181</v>
      </c>
      <c r="C384" s="226">
        <v>15</v>
      </c>
      <c r="D384" s="433" t="s">
        <v>50</v>
      </c>
      <c r="E384" s="226">
        <v>11.68</v>
      </c>
      <c r="F384" s="226">
        <v>175.2</v>
      </c>
      <c r="G384" s="226">
        <v>30</v>
      </c>
      <c r="H384" s="226">
        <v>450</v>
      </c>
      <c r="I384" s="226">
        <v>625.2</v>
      </c>
      <c r="J384" s="239"/>
    </row>
    <row r="385" spans="1:10" ht="21" customHeight="1">
      <c r="A385" s="360"/>
      <c r="B385" s="224" t="s">
        <v>1183</v>
      </c>
      <c r="C385" s="457">
        <v>6</v>
      </c>
      <c r="D385" s="458" t="s">
        <v>48</v>
      </c>
      <c r="E385" s="457">
        <v>7.06</v>
      </c>
      <c r="F385" s="226">
        <v>42.36</v>
      </c>
      <c r="G385" s="226">
        <v>2.118</v>
      </c>
      <c r="H385" s="226">
        <v>12.71</v>
      </c>
      <c r="I385" s="226">
        <v>55.07</v>
      </c>
      <c r="J385" s="360"/>
    </row>
    <row r="386" spans="1:10" ht="21" customHeight="1">
      <c r="A386" s="239">
        <v>3.6</v>
      </c>
      <c r="B386" s="365" t="s">
        <v>957</v>
      </c>
      <c r="C386" s="239"/>
      <c r="D386" s="366"/>
      <c r="E386" s="239"/>
      <c r="F386" s="239"/>
      <c r="G386" s="239"/>
      <c r="H386" s="239"/>
      <c r="I386" s="239"/>
      <c r="J386" s="239"/>
    </row>
    <row r="387" spans="1:10" ht="21" customHeight="1">
      <c r="A387" s="459"/>
      <c r="B387" s="460" t="s">
        <v>547</v>
      </c>
      <c r="C387" s="227">
        <v>2</v>
      </c>
      <c r="D387" s="435" t="s">
        <v>87</v>
      </c>
      <c r="E387" s="227">
        <v>10000</v>
      </c>
      <c r="F387" s="226">
        <v>20000</v>
      </c>
      <c r="G387" s="227">
        <v>1500</v>
      </c>
      <c r="H387" s="226">
        <v>3000</v>
      </c>
      <c r="I387" s="226">
        <v>23000</v>
      </c>
      <c r="J387" s="450"/>
    </row>
    <row r="388" spans="1:11" ht="21" customHeight="1">
      <c r="A388" s="438"/>
      <c r="B388" s="239" t="s">
        <v>468</v>
      </c>
      <c r="C388" s="226"/>
      <c r="D388" s="366"/>
      <c r="E388" s="226"/>
      <c r="F388" s="226"/>
      <c r="G388" s="226"/>
      <c r="H388" s="226"/>
      <c r="I388" s="226"/>
      <c r="J388" s="239"/>
      <c r="K388" s="340" t="s">
        <v>1125</v>
      </c>
    </row>
    <row r="389" spans="1:11" ht="21" customHeight="1">
      <c r="A389" s="461"/>
      <c r="B389" s="360" t="s">
        <v>1120</v>
      </c>
      <c r="C389" s="227">
        <v>1</v>
      </c>
      <c r="D389" s="358" t="s">
        <v>87</v>
      </c>
      <c r="E389" s="227">
        <v>3500</v>
      </c>
      <c r="F389" s="226">
        <v>3500</v>
      </c>
      <c r="G389" s="227">
        <v>0</v>
      </c>
      <c r="H389" s="226">
        <v>0</v>
      </c>
      <c r="I389" s="226">
        <v>3500</v>
      </c>
      <c r="J389" s="239"/>
      <c r="K389" s="340" t="s">
        <v>1124</v>
      </c>
    </row>
    <row r="390" spans="1:10" ht="21" customHeight="1">
      <c r="A390" s="360"/>
      <c r="B390" s="360" t="s">
        <v>955</v>
      </c>
      <c r="C390" s="227">
        <v>0</v>
      </c>
      <c r="D390" s="358" t="s">
        <v>268</v>
      </c>
      <c r="E390" s="227">
        <v>2500</v>
      </c>
      <c r="F390" s="226">
        <v>0</v>
      </c>
      <c r="G390" s="227">
        <v>0</v>
      </c>
      <c r="H390" s="226">
        <v>0</v>
      </c>
      <c r="I390" s="226">
        <v>0</v>
      </c>
      <c r="J390" s="239"/>
    </row>
    <row r="391" spans="1:10" ht="21" customHeight="1">
      <c r="A391" s="360"/>
      <c r="B391" s="224" t="s">
        <v>866</v>
      </c>
      <c r="C391" s="225">
        <v>1</v>
      </c>
      <c r="D391" s="430" t="s">
        <v>370</v>
      </c>
      <c r="E391" s="225">
        <v>5000</v>
      </c>
      <c r="F391" s="225">
        <v>5000</v>
      </c>
      <c r="G391" s="225">
        <v>0</v>
      </c>
      <c r="H391" s="225">
        <v>0</v>
      </c>
      <c r="I391" s="225">
        <v>5000</v>
      </c>
      <c r="J391" s="239"/>
    </row>
    <row r="392" spans="1:10" ht="21" customHeight="1">
      <c r="A392" s="360"/>
      <c r="B392" s="239"/>
      <c r="C392" s="226"/>
      <c r="D392" s="366"/>
      <c r="E392" s="226"/>
      <c r="F392" s="226"/>
      <c r="G392" s="226"/>
      <c r="H392" s="226"/>
      <c r="I392" s="226"/>
      <c r="J392" s="239"/>
    </row>
    <row r="393" spans="1:10" ht="21" customHeight="1">
      <c r="A393" s="224"/>
      <c r="B393" s="360"/>
      <c r="C393" s="227"/>
      <c r="D393" s="358"/>
      <c r="E393" s="227"/>
      <c r="F393" s="227"/>
      <c r="G393" s="227"/>
      <c r="H393" s="227"/>
      <c r="I393" s="227"/>
      <c r="J393" s="239"/>
    </row>
    <row r="394" spans="1:10" ht="21" customHeight="1">
      <c r="A394" s="224"/>
      <c r="B394" s="360"/>
      <c r="C394" s="227"/>
      <c r="D394" s="358"/>
      <c r="E394" s="227"/>
      <c r="F394" s="227"/>
      <c r="G394" s="227"/>
      <c r="H394" s="227"/>
      <c r="I394" s="227"/>
      <c r="J394" s="239"/>
    </row>
    <row r="395" spans="1:10" ht="21" customHeight="1">
      <c r="A395" s="224"/>
      <c r="B395" s="239"/>
      <c r="C395" s="226"/>
      <c r="D395" s="366"/>
      <c r="E395" s="226"/>
      <c r="F395" s="226"/>
      <c r="G395" s="226"/>
      <c r="H395" s="226"/>
      <c r="I395" s="226"/>
      <c r="J395" s="239"/>
    </row>
    <row r="396" spans="1:10" ht="21" customHeight="1">
      <c r="A396" s="239"/>
      <c r="B396" s="462" t="s">
        <v>144</v>
      </c>
      <c r="C396" s="463"/>
      <c r="D396" s="464"/>
      <c r="E396" s="463"/>
      <c r="F396" s="463"/>
      <c r="G396" s="463"/>
      <c r="H396" s="463"/>
      <c r="I396" s="465">
        <v>47492.369999999995</v>
      </c>
      <c r="J396" s="239"/>
    </row>
    <row r="397" spans="1:10" ht="21" customHeight="1">
      <c r="A397" s="360"/>
      <c r="B397" s="360"/>
      <c r="C397" s="227"/>
      <c r="D397" s="358"/>
      <c r="E397" s="227"/>
      <c r="F397" s="227"/>
      <c r="G397" s="227"/>
      <c r="H397" s="227"/>
      <c r="I397" s="227"/>
      <c r="J397" s="239"/>
    </row>
    <row r="398" spans="1:13" ht="21" customHeight="1">
      <c r="A398" s="391"/>
      <c r="B398" s="453" t="s">
        <v>589</v>
      </c>
      <c r="C398" s="393"/>
      <c r="D398" s="411"/>
      <c r="E398" s="393"/>
      <c r="F398" s="393"/>
      <c r="G398" s="393"/>
      <c r="H398" s="393"/>
      <c r="I398" s="338">
        <v>47492.369999999995</v>
      </c>
      <c r="J398" s="391"/>
      <c r="K398" s="371"/>
      <c r="L398" s="397">
        <v>32180.27</v>
      </c>
      <c r="M398" s="397">
        <v>47492.369999999995</v>
      </c>
    </row>
    <row r="399" spans="1:10" ht="21" customHeight="1">
      <c r="A399" s="351"/>
      <c r="B399" s="407"/>
      <c r="C399" s="398"/>
      <c r="D399" s="454"/>
      <c r="E399" s="398"/>
      <c r="F399" s="398"/>
      <c r="G399" s="398"/>
      <c r="H399" s="398"/>
      <c r="I399" s="431"/>
      <c r="J399" s="351"/>
    </row>
    <row r="400" spans="1:10" ht="21" customHeight="1">
      <c r="A400" s="436" t="s">
        <v>1206</v>
      </c>
      <c r="B400" s="393" t="s">
        <v>1201</v>
      </c>
      <c r="C400" s="393"/>
      <c r="D400" s="394"/>
      <c r="E400" s="393"/>
      <c r="F400" s="393"/>
      <c r="G400" s="393"/>
      <c r="H400" s="393"/>
      <c r="I400" s="393"/>
      <c r="J400" s="396"/>
    </row>
    <row r="401" spans="1:10" ht="21" customHeight="1">
      <c r="A401" s="402" t="s">
        <v>928</v>
      </c>
      <c r="B401" s="403"/>
      <c r="C401" s="403"/>
      <c r="D401" s="404"/>
      <c r="E401" s="403"/>
      <c r="F401" s="403"/>
      <c r="G401" s="403"/>
      <c r="H401" s="403"/>
      <c r="I401" s="403"/>
      <c r="J401" s="405"/>
    </row>
    <row r="402" spans="1:10" ht="21" customHeight="1">
      <c r="A402" s="407"/>
      <c r="B402" s="408" t="s">
        <v>1202</v>
      </c>
      <c r="C402" s="409">
        <v>29.9</v>
      </c>
      <c r="D402" s="398" t="s">
        <v>403</v>
      </c>
      <c r="E402" s="398"/>
      <c r="F402" s="398"/>
      <c r="G402" s="398"/>
      <c r="H402" s="398"/>
      <c r="I402" s="398"/>
      <c r="J402" s="400"/>
    </row>
    <row r="403" ht="21" customHeight="1"/>
    <row r="404" spans="1:7" ht="21" customHeight="1">
      <c r="A404" s="340" t="s">
        <v>404</v>
      </c>
      <c r="G404" s="340" t="s">
        <v>495</v>
      </c>
    </row>
    <row r="405" spans="1:8" ht="21" customHeight="1">
      <c r="A405" s="340" t="s">
        <v>405</v>
      </c>
      <c r="B405" s="340" t="s">
        <v>496</v>
      </c>
      <c r="H405" s="342" t="s">
        <v>406</v>
      </c>
    </row>
    <row r="406" spans="1:7" ht="21" customHeight="1">
      <c r="A406" s="340" t="s">
        <v>497</v>
      </c>
      <c r="B406" s="340" t="s">
        <v>1136</v>
      </c>
      <c r="G406" s="340" t="s">
        <v>488</v>
      </c>
    </row>
    <row r="407" ht="21" customHeight="1">
      <c r="A407" s="340" t="s">
        <v>927</v>
      </c>
    </row>
    <row r="408" ht="21" customHeight="1">
      <c r="A408" s="340" t="s">
        <v>926</v>
      </c>
    </row>
    <row r="409" ht="21" customHeight="1"/>
    <row r="410" spans="1:10" ht="21" customHeight="1">
      <c r="A410" s="541" t="s">
        <v>407</v>
      </c>
      <c r="B410" s="542"/>
      <c r="C410" s="542"/>
      <c r="D410" s="542"/>
      <c r="E410" s="542"/>
      <c r="F410" s="542"/>
      <c r="G410" s="542"/>
      <c r="H410" s="542"/>
      <c r="I410" s="542"/>
      <c r="J410" s="542"/>
    </row>
    <row r="411" spans="1:10" ht="21" customHeight="1">
      <c r="A411" s="538" t="s">
        <v>1140</v>
      </c>
      <c r="B411" s="539"/>
      <c r="C411" s="539"/>
      <c r="D411" s="539"/>
      <c r="E411" s="539"/>
      <c r="F411" s="539"/>
      <c r="G411" s="539"/>
      <c r="H411" s="539"/>
      <c r="I411" s="539"/>
      <c r="J411" s="539"/>
    </row>
    <row r="412" spans="1:10" ht="21" customHeight="1">
      <c r="A412" s="538" t="s">
        <v>408</v>
      </c>
      <c r="B412" s="539"/>
      <c r="C412" s="539"/>
      <c r="D412" s="539"/>
      <c r="E412" s="539"/>
      <c r="F412" s="539"/>
      <c r="G412" s="539"/>
      <c r="H412" s="539"/>
      <c r="I412" s="539"/>
      <c r="J412" s="539"/>
    </row>
    <row r="413" spans="1:7" ht="21" customHeight="1">
      <c r="A413" s="340" t="s">
        <v>409</v>
      </c>
      <c r="G413" s="340" t="s">
        <v>410</v>
      </c>
    </row>
    <row r="414" spans="2:7" ht="21" customHeight="1">
      <c r="B414" s="340" t="s">
        <v>498</v>
      </c>
      <c r="G414" s="410" t="s">
        <v>411</v>
      </c>
    </row>
    <row r="415" spans="2:8" ht="21" customHeight="1">
      <c r="B415" s="340" t="s">
        <v>1138</v>
      </c>
      <c r="H415" s="340" t="s">
        <v>499</v>
      </c>
    </row>
    <row r="416" spans="1:10" ht="21" customHeight="1">
      <c r="A416" s="345" t="s">
        <v>2</v>
      </c>
      <c r="B416" s="345" t="s">
        <v>3</v>
      </c>
      <c r="C416" s="345" t="s">
        <v>9</v>
      </c>
      <c r="D416" s="345" t="s">
        <v>10</v>
      </c>
      <c r="E416" s="536" t="s">
        <v>361</v>
      </c>
      <c r="F416" s="537"/>
      <c r="G416" s="536" t="s">
        <v>6</v>
      </c>
      <c r="H416" s="537"/>
      <c r="I416" s="345" t="s">
        <v>362</v>
      </c>
      <c r="J416" s="345" t="s">
        <v>8</v>
      </c>
    </row>
    <row r="417" spans="1:10" ht="21" customHeight="1">
      <c r="A417" s="349"/>
      <c r="B417" s="349"/>
      <c r="C417" s="349"/>
      <c r="D417" s="349"/>
      <c r="E417" s="349" t="s">
        <v>364</v>
      </c>
      <c r="F417" s="349" t="s">
        <v>12</v>
      </c>
      <c r="G417" s="349" t="s">
        <v>364</v>
      </c>
      <c r="H417" s="349" t="s">
        <v>12</v>
      </c>
      <c r="I417" s="351"/>
      <c r="J417" s="351"/>
    </row>
    <row r="418" spans="1:10" ht="21" customHeight="1">
      <c r="A418" s="353"/>
      <c r="B418" s="445" t="s">
        <v>925</v>
      </c>
      <c r="C418" s="355"/>
      <c r="D418" s="356"/>
      <c r="E418" s="355"/>
      <c r="F418" s="355"/>
      <c r="G418" s="355"/>
      <c r="H418" s="355"/>
      <c r="I418" s="355"/>
      <c r="J418" s="357"/>
    </row>
    <row r="419" spans="1:10" ht="21" customHeight="1">
      <c r="A419" s="358" t="s">
        <v>470</v>
      </c>
      <c r="B419" s="359" t="s">
        <v>469</v>
      </c>
      <c r="C419" s="227"/>
      <c r="D419" s="358"/>
      <c r="E419" s="227"/>
      <c r="F419" s="227"/>
      <c r="G419" s="227"/>
      <c r="H419" s="227"/>
      <c r="I419" s="227"/>
      <c r="J419" s="360"/>
    </row>
    <row r="420" spans="1:10" ht="21" customHeight="1">
      <c r="A420" s="449">
        <v>4</v>
      </c>
      <c r="B420" s="362" t="s">
        <v>958</v>
      </c>
      <c r="C420" s="226"/>
      <c r="D420" s="366"/>
      <c r="E420" s="226"/>
      <c r="F420" s="226"/>
      <c r="G420" s="226"/>
      <c r="H420" s="226"/>
      <c r="I420" s="226"/>
      <c r="J420" s="239"/>
    </row>
    <row r="421" spans="1:10" ht="21" customHeight="1">
      <c r="A421" s="239">
        <v>4.1</v>
      </c>
      <c r="B421" s="432" t="s">
        <v>550</v>
      </c>
      <c r="C421" s="442">
        <v>1</v>
      </c>
      <c r="D421" s="366" t="s">
        <v>87</v>
      </c>
      <c r="E421" s="442">
        <v>2500</v>
      </c>
      <c r="F421" s="226">
        <v>2500</v>
      </c>
      <c r="G421" s="442">
        <v>1000</v>
      </c>
      <c r="H421" s="226">
        <v>1000</v>
      </c>
      <c r="I421" s="226">
        <v>3500</v>
      </c>
      <c r="J421" s="223" t="s">
        <v>421</v>
      </c>
    </row>
    <row r="422" spans="1:10" ht="21" customHeight="1">
      <c r="A422" s="239">
        <v>4.2</v>
      </c>
      <c r="B422" s="432" t="s">
        <v>148</v>
      </c>
      <c r="C422" s="227"/>
      <c r="D422" s="358"/>
      <c r="E422" s="227"/>
      <c r="F422" s="227"/>
      <c r="G422" s="227"/>
      <c r="H422" s="227"/>
      <c r="I422" s="227"/>
      <c r="J422" s="452"/>
    </row>
    <row r="423" spans="1:10" ht="21" customHeight="1">
      <c r="A423" s="239"/>
      <c r="B423" s="224" t="s">
        <v>884</v>
      </c>
      <c r="C423" s="227">
        <v>28</v>
      </c>
      <c r="D423" s="435" t="s">
        <v>87</v>
      </c>
      <c r="E423" s="227">
        <v>58</v>
      </c>
      <c r="F423" s="226">
        <v>1624</v>
      </c>
      <c r="G423" s="227">
        <v>80</v>
      </c>
      <c r="H423" s="226">
        <v>2240</v>
      </c>
      <c r="I423" s="226">
        <v>3864</v>
      </c>
      <c r="J423" s="239"/>
    </row>
    <row r="424" spans="1:10" ht="21" customHeight="1">
      <c r="A424" s="239"/>
      <c r="B424" s="224" t="s">
        <v>885</v>
      </c>
      <c r="C424" s="227">
        <v>0</v>
      </c>
      <c r="D424" s="435" t="s">
        <v>87</v>
      </c>
      <c r="E424" s="227">
        <v>69</v>
      </c>
      <c r="F424" s="226">
        <v>0</v>
      </c>
      <c r="G424" s="227">
        <v>90</v>
      </c>
      <c r="H424" s="226">
        <v>0</v>
      </c>
      <c r="I424" s="226">
        <v>0</v>
      </c>
      <c r="J424" s="239"/>
    </row>
    <row r="425" spans="1:10" ht="21" customHeight="1">
      <c r="A425" s="239"/>
      <c r="B425" s="224" t="s">
        <v>887</v>
      </c>
      <c r="C425" s="227">
        <v>0</v>
      </c>
      <c r="D425" s="435" t="s">
        <v>87</v>
      </c>
      <c r="E425" s="227">
        <v>80</v>
      </c>
      <c r="F425" s="226">
        <v>0</v>
      </c>
      <c r="G425" s="227">
        <v>100</v>
      </c>
      <c r="H425" s="226">
        <v>0</v>
      </c>
      <c r="I425" s="226">
        <v>0</v>
      </c>
      <c r="J425" s="239"/>
    </row>
    <row r="426" spans="1:10" ht="21" customHeight="1">
      <c r="A426" s="239"/>
      <c r="B426" s="224" t="s">
        <v>551</v>
      </c>
      <c r="C426" s="227">
        <v>3</v>
      </c>
      <c r="D426" s="435" t="s">
        <v>87</v>
      </c>
      <c r="E426" s="227">
        <v>130</v>
      </c>
      <c r="F426" s="226">
        <v>390</v>
      </c>
      <c r="G426" s="227">
        <v>80</v>
      </c>
      <c r="H426" s="226">
        <v>240</v>
      </c>
      <c r="I426" s="226">
        <v>630</v>
      </c>
      <c r="J426" s="239"/>
    </row>
    <row r="427" spans="1:10" ht="21" customHeight="1">
      <c r="A427" s="239">
        <v>4.3</v>
      </c>
      <c r="B427" s="432" t="s">
        <v>151</v>
      </c>
      <c r="C427" s="225"/>
      <c r="D427" s="430"/>
      <c r="E427" s="225"/>
      <c r="F427" s="225"/>
      <c r="G427" s="225"/>
      <c r="H427" s="225"/>
      <c r="I427" s="225"/>
      <c r="J427" s="450"/>
    </row>
    <row r="428" spans="1:10" ht="21" customHeight="1">
      <c r="A428" s="360"/>
      <c r="B428" s="224" t="s">
        <v>923</v>
      </c>
      <c r="C428" s="226">
        <v>4</v>
      </c>
      <c r="D428" s="433" t="s">
        <v>87</v>
      </c>
      <c r="E428" s="226">
        <v>375</v>
      </c>
      <c r="F428" s="226">
        <v>1500</v>
      </c>
      <c r="G428" s="226">
        <v>110</v>
      </c>
      <c r="H428" s="226">
        <v>440</v>
      </c>
      <c r="I428" s="226">
        <v>1940</v>
      </c>
      <c r="J428" s="223" t="s">
        <v>421</v>
      </c>
    </row>
    <row r="429" spans="1:10" ht="21" customHeight="1">
      <c r="A429" s="360"/>
      <c r="B429" s="224" t="s">
        <v>331</v>
      </c>
      <c r="C429" s="226">
        <v>2</v>
      </c>
      <c r="D429" s="433" t="s">
        <v>87</v>
      </c>
      <c r="E429" s="226">
        <v>675</v>
      </c>
      <c r="F429" s="226">
        <v>1350</v>
      </c>
      <c r="G429" s="226">
        <v>90</v>
      </c>
      <c r="H429" s="226">
        <v>180</v>
      </c>
      <c r="I429" s="226">
        <v>1530</v>
      </c>
      <c r="J429" s="223" t="s">
        <v>421</v>
      </c>
    </row>
    <row r="430" spans="1:10" ht="21" customHeight="1">
      <c r="A430" s="239"/>
      <c r="B430" s="224" t="s">
        <v>556</v>
      </c>
      <c r="C430" s="226">
        <v>57</v>
      </c>
      <c r="D430" s="433" t="s">
        <v>87</v>
      </c>
      <c r="E430" s="226">
        <v>210</v>
      </c>
      <c r="F430" s="226">
        <v>11970</v>
      </c>
      <c r="G430" s="226">
        <v>90</v>
      </c>
      <c r="H430" s="226">
        <v>5130</v>
      </c>
      <c r="I430" s="226">
        <v>17100</v>
      </c>
      <c r="J430" s="223" t="s">
        <v>421</v>
      </c>
    </row>
    <row r="431" spans="1:10" ht="21" customHeight="1">
      <c r="A431" s="224">
        <v>4.4</v>
      </c>
      <c r="B431" s="432" t="s">
        <v>158</v>
      </c>
      <c r="C431" s="225"/>
      <c r="D431" s="430"/>
      <c r="E431" s="225"/>
      <c r="F431" s="225"/>
      <c r="G431" s="225"/>
      <c r="H431" s="225"/>
      <c r="I431" s="225"/>
      <c r="J431" s="239"/>
    </row>
    <row r="432" spans="1:13" ht="21" customHeight="1">
      <c r="A432" s="224"/>
      <c r="B432" s="224" t="s">
        <v>558</v>
      </c>
      <c r="C432" s="225">
        <v>177</v>
      </c>
      <c r="D432" s="451" t="s">
        <v>50</v>
      </c>
      <c r="E432" s="225">
        <v>9.1121</v>
      </c>
      <c r="F432" s="226">
        <v>1612.84</v>
      </c>
      <c r="G432" s="225">
        <v>0</v>
      </c>
      <c r="H432" s="226">
        <v>0</v>
      </c>
      <c r="I432" s="226">
        <v>1612.84</v>
      </c>
      <c r="J432" s="223" t="s">
        <v>417</v>
      </c>
      <c r="M432" s="340">
        <v>177</v>
      </c>
    </row>
    <row r="433" spans="1:13" ht="21" customHeight="1">
      <c r="A433" s="224"/>
      <c r="B433" s="466" t="s">
        <v>559</v>
      </c>
      <c r="C433" s="226"/>
      <c r="D433" s="366"/>
      <c r="E433" s="226"/>
      <c r="F433" s="226"/>
      <c r="G433" s="226"/>
      <c r="H433" s="226"/>
      <c r="I433" s="226"/>
      <c r="J433" s="223" t="s">
        <v>578</v>
      </c>
      <c r="M433" s="340">
        <v>85</v>
      </c>
    </row>
    <row r="434" spans="1:14" ht="21" customHeight="1">
      <c r="A434" s="224"/>
      <c r="B434" s="224" t="s">
        <v>558</v>
      </c>
      <c r="C434" s="225">
        <v>85</v>
      </c>
      <c r="D434" s="451" t="s">
        <v>50</v>
      </c>
      <c r="E434" s="451">
        <v>14.8598</v>
      </c>
      <c r="F434" s="226">
        <v>1263.08</v>
      </c>
      <c r="G434" s="225">
        <v>0</v>
      </c>
      <c r="H434" s="226">
        <v>0</v>
      </c>
      <c r="I434" s="226">
        <v>1263.08</v>
      </c>
      <c r="J434" s="223" t="s">
        <v>417</v>
      </c>
      <c r="L434" s="340">
        <v>15800</v>
      </c>
      <c r="M434" s="340">
        <v>262</v>
      </c>
      <c r="N434" s="340">
        <v>60.30534351145038</v>
      </c>
    </row>
    <row r="435" spans="1:10" ht="21" customHeight="1">
      <c r="A435" s="224"/>
      <c r="B435" s="466" t="s">
        <v>1149</v>
      </c>
      <c r="C435" s="226"/>
      <c r="D435" s="366"/>
      <c r="E435" s="226"/>
      <c r="F435" s="226"/>
      <c r="G435" s="226"/>
      <c r="H435" s="226"/>
      <c r="I435" s="226"/>
      <c r="J435" s="223" t="s">
        <v>578</v>
      </c>
    </row>
    <row r="436" spans="1:10" ht="21" customHeight="1">
      <c r="A436" s="224"/>
      <c r="B436" s="239" t="s">
        <v>1072</v>
      </c>
      <c r="C436" s="226">
        <v>1</v>
      </c>
      <c r="D436" s="366" t="s">
        <v>370</v>
      </c>
      <c r="E436" s="226">
        <v>3000</v>
      </c>
      <c r="F436" s="226">
        <v>3000</v>
      </c>
      <c r="G436" s="226">
        <v>0</v>
      </c>
      <c r="H436" s="226">
        <v>0</v>
      </c>
      <c r="I436" s="226">
        <v>3000</v>
      </c>
      <c r="J436" s="223"/>
    </row>
    <row r="437" spans="1:10" ht="21" customHeight="1">
      <c r="A437" s="224"/>
      <c r="B437" s="462" t="s">
        <v>161</v>
      </c>
      <c r="C437" s="463"/>
      <c r="D437" s="464"/>
      <c r="E437" s="463"/>
      <c r="F437" s="463"/>
      <c r="G437" s="463"/>
      <c r="H437" s="463"/>
      <c r="I437" s="465">
        <v>34439.92</v>
      </c>
      <c r="J437" s="360"/>
    </row>
    <row r="438" spans="1:10" ht="21" customHeight="1">
      <c r="A438" s="224"/>
      <c r="B438" s="360"/>
      <c r="C438" s="227"/>
      <c r="D438" s="358"/>
      <c r="E438" s="227"/>
      <c r="F438" s="227"/>
      <c r="G438" s="227"/>
      <c r="H438" s="227"/>
      <c r="I438" s="227"/>
      <c r="J438" s="239"/>
    </row>
    <row r="439" spans="1:13" ht="21" customHeight="1">
      <c r="A439" s="391"/>
      <c r="B439" s="453" t="s">
        <v>1129</v>
      </c>
      <c r="C439" s="393"/>
      <c r="D439" s="411"/>
      <c r="E439" s="393"/>
      <c r="F439" s="393"/>
      <c r="G439" s="393"/>
      <c r="H439" s="393"/>
      <c r="I439" s="338">
        <v>34439.92</v>
      </c>
      <c r="J439" s="391"/>
      <c r="L439" s="397">
        <v>30176.84</v>
      </c>
      <c r="M439" s="397">
        <v>30176.84</v>
      </c>
    </row>
    <row r="440" spans="1:10" ht="21" customHeight="1">
      <c r="A440" s="351"/>
      <c r="B440" s="407"/>
      <c r="C440" s="398"/>
      <c r="D440" s="454"/>
      <c r="E440" s="398"/>
      <c r="F440" s="398"/>
      <c r="G440" s="398"/>
      <c r="H440" s="398"/>
      <c r="I440" s="431"/>
      <c r="J440" s="351"/>
    </row>
    <row r="441" spans="1:10" ht="21" customHeight="1">
      <c r="A441" s="436" t="s">
        <v>1206</v>
      </c>
      <c r="B441" s="393" t="s">
        <v>1201</v>
      </c>
      <c r="C441" s="393"/>
      <c r="D441" s="394"/>
      <c r="E441" s="393"/>
      <c r="F441" s="393"/>
      <c r="G441" s="393"/>
      <c r="H441" s="393"/>
      <c r="I441" s="393"/>
      <c r="J441" s="396"/>
    </row>
    <row r="442" spans="1:10" ht="21" customHeight="1">
      <c r="A442" s="402" t="s">
        <v>928</v>
      </c>
      <c r="B442" s="403"/>
      <c r="C442" s="403"/>
      <c r="D442" s="404"/>
      <c r="E442" s="403"/>
      <c r="F442" s="403"/>
      <c r="G442" s="403"/>
      <c r="H442" s="403"/>
      <c r="I442" s="403"/>
      <c r="J442" s="405"/>
    </row>
    <row r="443" spans="1:10" ht="21" customHeight="1">
      <c r="A443" s="407"/>
      <c r="B443" s="408" t="s">
        <v>1202</v>
      </c>
      <c r="C443" s="409">
        <v>29.9</v>
      </c>
      <c r="D443" s="398" t="s">
        <v>403</v>
      </c>
      <c r="E443" s="398"/>
      <c r="F443" s="398"/>
      <c r="G443" s="398"/>
      <c r="H443" s="398"/>
      <c r="I443" s="398"/>
      <c r="J443" s="400"/>
    </row>
    <row r="444" ht="21" customHeight="1"/>
    <row r="445" spans="1:7" ht="21" customHeight="1">
      <c r="A445" s="340" t="s">
        <v>404</v>
      </c>
      <c r="G445" s="340" t="s">
        <v>495</v>
      </c>
    </row>
    <row r="446" spans="1:8" ht="21" customHeight="1">
      <c r="A446" s="340" t="s">
        <v>405</v>
      </c>
      <c r="B446" s="340" t="s">
        <v>496</v>
      </c>
      <c r="H446" s="342" t="s">
        <v>406</v>
      </c>
    </row>
    <row r="447" spans="1:7" ht="21" customHeight="1">
      <c r="A447" s="340" t="s">
        <v>497</v>
      </c>
      <c r="B447" s="340" t="s">
        <v>1136</v>
      </c>
      <c r="G447" s="340" t="s">
        <v>488</v>
      </c>
    </row>
    <row r="448" ht="21" customHeight="1">
      <c r="A448" s="340" t="s">
        <v>927</v>
      </c>
    </row>
    <row r="449" ht="21" customHeight="1">
      <c r="A449" s="340" t="s">
        <v>926</v>
      </c>
    </row>
    <row r="450" ht="21" customHeight="1"/>
    <row r="451" spans="1:10" ht="21" customHeight="1">
      <c r="A451" s="541" t="s">
        <v>407</v>
      </c>
      <c r="B451" s="542"/>
      <c r="C451" s="542"/>
      <c r="D451" s="542"/>
      <c r="E451" s="542"/>
      <c r="F451" s="542"/>
      <c r="G451" s="542"/>
      <c r="H451" s="542"/>
      <c r="I451" s="542"/>
      <c r="J451" s="542"/>
    </row>
    <row r="452" spans="1:10" ht="21" customHeight="1">
      <c r="A452" s="538" t="s">
        <v>463</v>
      </c>
      <c r="B452" s="539"/>
      <c r="C452" s="539"/>
      <c r="D452" s="539"/>
      <c r="E452" s="539"/>
      <c r="F452" s="539"/>
      <c r="G452" s="539"/>
      <c r="H452" s="539"/>
      <c r="I452" s="539"/>
      <c r="J452" s="539"/>
    </row>
    <row r="453" spans="1:10" ht="21" customHeight="1">
      <c r="A453" s="538" t="s">
        <v>408</v>
      </c>
      <c r="B453" s="539"/>
      <c r="C453" s="539"/>
      <c r="D453" s="539"/>
      <c r="E453" s="539"/>
      <c r="F453" s="539"/>
      <c r="G453" s="539"/>
      <c r="H453" s="539"/>
      <c r="I453" s="539"/>
      <c r="J453" s="539"/>
    </row>
    <row r="454" spans="1:7" ht="21" customHeight="1">
      <c r="A454" s="340" t="s">
        <v>409</v>
      </c>
      <c r="G454" s="340" t="s">
        <v>410</v>
      </c>
    </row>
    <row r="455" spans="2:7" ht="21" customHeight="1">
      <c r="B455" s="340" t="s">
        <v>498</v>
      </c>
      <c r="G455" s="410" t="s">
        <v>411</v>
      </c>
    </row>
    <row r="456" spans="2:8" ht="21" customHeight="1">
      <c r="B456" s="340" t="s">
        <v>1138</v>
      </c>
      <c r="H456" s="340" t="s">
        <v>499</v>
      </c>
    </row>
    <row r="457" spans="1:10" ht="21" customHeight="1">
      <c r="A457" s="345" t="s">
        <v>2</v>
      </c>
      <c r="B457" s="345" t="s">
        <v>3</v>
      </c>
      <c r="C457" s="345" t="s">
        <v>9</v>
      </c>
      <c r="D457" s="345" t="s">
        <v>10</v>
      </c>
      <c r="E457" s="536" t="s">
        <v>361</v>
      </c>
      <c r="F457" s="537"/>
      <c r="G457" s="536" t="s">
        <v>6</v>
      </c>
      <c r="H457" s="537"/>
      <c r="I457" s="345" t="s">
        <v>362</v>
      </c>
      <c r="J457" s="345" t="s">
        <v>8</v>
      </c>
    </row>
    <row r="458" spans="1:10" ht="21" customHeight="1">
      <c r="A458" s="349"/>
      <c r="B458" s="349"/>
      <c r="C458" s="349"/>
      <c r="D458" s="349"/>
      <c r="E458" s="349" t="s">
        <v>364</v>
      </c>
      <c r="F458" s="349" t="s">
        <v>12</v>
      </c>
      <c r="G458" s="349" t="s">
        <v>364</v>
      </c>
      <c r="H458" s="349" t="s">
        <v>12</v>
      </c>
      <c r="I458" s="351"/>
      <c r="J458" s="351"/>
    </row>
    <row r="459" spans="1:10" ht="21" customHeight="1">
      <c r="A459" s="353"/>
      <c r="B459" s="413" t="s">
        <v>925</v>
      </c>
      <c r="C459" s="414"/>
      <c r="D459" s="415"/>
      <c r="E459" s="414"/>
      <c r="F459" s="414"/>
      <c r="G459" s="414"/>
      <c r="H459" s="414"/>
      <c r="I459" s="414"/>
      <c r="J459" s="357"/>
    </row>
    <row r="460" spans="1:10" ht="21" customHeight="1">
      <c r="A460" s="239"/>
      <c r="B460" s="455" t="s">
        <v>587</v>
      </c>
      <c r="C460" s="355"/>
      <c r="D460" s="356"/>
      <c r="E460" s="355"/>
      <c r="F460" s="355"/>
      <c r="G460" s="355"/>
      <c r="H460" s="355"/>
      <c r="I460" s="418">
        <v>0</v>
      </c>
      <c r="J460" s="416"/>
    </row>
    <row r="461" spans="1:10" ht="21" customHeight="1">
      <c r="A461" s="467">
        <v>5</v>
      </c>
      <c r="B461" s="468" t="s">
        <v>560</v>
      </c>
      <c r="C461" s="226"/>
      <c r="D461" s="433"/>
      <c r="E461" s="226"/>
      <c r="F461" s="226"/>
      <c r="G461" s="226"/>
      <c r="H461" s="226"/>
      <c r="I461" s="226"/>
      <c r="J461" s="452"/>
    </row>
    <row r="462" spans="1:10" ht="21" customHeight="1">
      <c r="A462" s="239">
        <v>5.1</v>
      </c>
      <c r="B462" s="432" t="s">
        <v>1126</v>
      </c>
      <c r="C462" s="226"/>
      <c r="D462" s="366"/>
      <c r="E462" s="226"/>
      <c r="F462" s="226"/>
      <c r="G462" s="226"/>
      <c r="H462" s="226"/>
      <c r="I462" s="226"/>
      <c r="J462" s="452"/>
    </row>
    <row r="463" spans="1:10" ht="21" customHeight="1">
      <c r="A463" s="430"/>
      <c r="B463" s="469" t="s">
        <v>1127</v>
      </c>
      <c r="C463" s="457">
        <v>1</v>
      </c>
      <c r="D463" s="430" t="s">
        <v>370</v>
      </c>
      <c r="E463" s="225">
        <v>3000</v>
      </c>
      <c r="F463" s="225">
        <v>3000</v>
      </c>
      <c r="G463" s="225">
        <v>500</v>
      </c>
      <c r="H463" s="225">
        <v>500</v>
      </c>
      <c r="I463" s="225">
        <v>3500</v>
      </c>
      <c r="J463" s="470"/>
    </row>
    <row r="464" spans="1:10" ht="21" customHeight="1">
      <c r="A464" s="239"/>
      <c r="B464" s="426"/>
      <c r="C464" s="226"/>
      <c r="D464" s="366"/>
      <c r="E464" s="226"/>
      <c r="F464" s="226"/>
      <c r="G464" s="226"/>
      <c r="H464" s="226"/>
      <c r="I464" s="471"/>
      <c r="J464" s="239"/>
    </row>
    <row r="465" spans="1:10" ht="21" customHeight="1">
      <c r="A465" s="239"/>
      <c r="B465" s="239"/>
      <c r="C465" s="226"/>
      <c r="D465" s="366"/>
      <c r="E465" s="226"/>
      <c r="F465" s="226"/>
      <c r="G465" s="226"/>
      <c r="H465" s="226"/>
      <c r="I465" s="226"/>
      <c r="J465" s="239"/>
    </row>
    <row r="466" spans="1:10" ht="21" customHeight="1">
      <c r="A466" s="239"/>
      <c r="B466" s="426" t="s">
        <v>1128</v>
      </c>
      <c r="C466" s="427"/>
      <c r="D466" s="428"/>
      <c r="E466" s="427"/>
      <c r="F466" s="427"/>
      <c r="G466" s="427"/>
      <c r="H466" s="427"/>
      <c r="I466" s="429">
        <v>3500</v>
      </c>
      <c r="J466" s="239"/>
    </row>
    <row r="467" spans="1:10" ht="21" customHeight="1">
      <c r="A467" s="224"/>
      <c r="B467" s="224"/>
      <c r="C467" s="225"/>
      <c r="D467" s="430"/>
      <c r="E467" s="225"/>
      <c r="F467" s="225"/>
      <c r="G467" s="225"/>
      <c r="H467" s="225"/>
      <c r="I467" s="225"/>
      <c r="J467" s="239"/>
    </row>
    <row r="468" spans="1:10" ht="21" customHeight="1">
      <c r="A468" s="224"/>
      <c r="B468" s="224"/>
      <c r="C468" s="225"/>
      <c r="D468" s="430"/>
      <c r="E468" s="225"/>
      <c r="F468" s="225"/>
      <c r="G468" s="225"/>
      <c r="H468" s="225"/>
      <c r="I468" s="225"/>
      <c r="J468" s="239"/>
    </row>
    <row r="469" spans="1:10" ht="21" customHeight="1">
      <c r="A469" s="224"/>
      <c r="B469" s="224"/>
      <c r="C469" s="225"/>
      <c r="D469" s="430"/>
      <c r="E469" s="225"/>
      <c r="F469" s="225"/>
      <c r="G469" s="225"/>
      <c r="H469" s="225"/>
      <c r="I469" s="225"/>
      <c r="J469" s="239"/>
    </row>
    <row r="470" spans="1:10" ht="21" customHeight="1">
      <c r="A470" s="224"/>
      <c r="B470" s="224"/>
      <c r="C470" s="225"/>
      <c r="D470" s="430"/>
      <c r="E470" s="225"/>
      <c r="F470" s="225"/>
      <c r="G470" s="225"/>
      <c r="H470" s="225"/>
      <c r="I470" s="225"/>
      <c r="J470" s="239"/>
    </row>
    <row r="471" spans="1:10" ht="21" customHeight="1">
      <c r="A471" s="224"/>
      <c r="B471" s="224"/>
      <c r="C471" s="225"/>
      <c r="D471" s="430"/>
      <c r="E471" s="225"/>
      <c r="F471" s="225"/>
      <c r="G471" s="225"/>
      <c r="H471" s="225"/>
      <c r="I471" s="225"/>
      <c r="J471" s="239"/>
    </row>
    <row r="472" spans="1:10" ht="21" customHeight="1">
      <c r="A472" s="224"/>
      <c r="B472" s="224"/>
      <c r="C472" s="225"/>
      <c r="D472" s="430"/>
      <c r="E472" s="225"/>
      <c r="F472" s="225"/>
      <c r="G472" s="225"/>
      <c r="H472" s="225"/>
      <c r="I472" s="225"/>
      <c r="J472" s="239"/>
    </row>
    <row r="473" spans="1:10" ht="21" customHeight="1">
      <c r="A473" s="224"/>
      <c r="B473" s="224"/>
      <c r="C473" s="225"/>
      <c r="D473" s="430"/>
      <c r="E473" s="225"/>
      <c r="F473" s="225"/>
      <c r="G473" s="225"/>
      <c r="H473" s="225"/>
      <c r="I473" s="225"/>
      <c r="J473" s="239"/>
    </row>
    <row r="474" spans="1:10" ht="21" customHeight="1">
      <c r="A474" s="224"/>
      <c r="B474" s="224"/>
      <c r="C474" s="225"/>
      <c r="D474" s="430"/>
      <c r="E474" s="225"/>
      <c r="F474" s="225"/>
      <c r="G474" s="225"/>
      <c r="H474" s="225"/>
      <c r="I474" s="225"/>
      <c r="J474" s="239"/>
    </row>
    <row r="475" spans="1:10" ht="21" customHeight="1">
      <c r="A475" s="224"/>
      <c r="B475" s="472"/>
      <c r="C475" s="225"/>
      <c r="D475" s="430"/>
      <c r="E475" s="225"/>
      <c r="F475" s="225"/>
      <c r="G475" s="225"/>
      <c r="H475" s="225"/>
      <c r="I475" s="473"/>
      <c r="J475" s="239"/>
    </row>
    <row r="476" spans="1:10" ht="21" customHeight="1">
      <c r="A476" s="224"/>
      <c r="B476" s="224"/>
      <c r="C476" s="225"/>
      <c r="D476" s="430"/>
      <c r="E476" s="225"/>
      <c r="F476" s="225"/>
      <c r="G476" s="225"/>
      <c r="H476" s="225"/>
      <c r="I476" s="225"/>
      <c r="J476" s="239"/>
    </row>
    <row r="477" spans="1:10" ht="21" customHeight="1">
      <c r="A477" s="224"/>
      <c r="B477" s="239"/>
      <c r="C477" s="226"/>
      <c r="D477" s="366"/>
      <c r="E477" s="226"/>
      <c r="F477" s="226"/>
      <c r="G477" s="226"/>
      <c r="H477" s="226"/>
      <c r="I477" s="226"/>
      <c r="J477" s="239"/>
    </row>
    <row r="478" spans="1:10" ht="21" customHeight="1">
      <c r="A478" s="224"/>
      <c r="B478" s="239"/>
      <c r="C478" s="226"/>
      <c r="D478" s="366"/>
      <c r="E478" s="226"/>
      <c r="F478" s="226"/>
      <c r="G478" s="226"/>
      <c r="H478" s="226"/>
      <c r="I478" s="226"/>
      <c r="J478" s="239"/>
    </row>
    <row r="479" spans="1:10" ht="21" customHeight="1">
      <c r="A479" s="224"/>
      <c r="B479" s="224"/>
      <c r="C479" s="225"/>
      <c r="D479" s="430"/>
      <c r="E479" s="225"/>
      <c r="F479" s="225"/>
      <c r="G479" s="225"/>
      <c r="H479" s="225"/>
      <c r="I479" s="225"/>
      <c r="J479" s="239"/>
    </row>
    <row r="480" spans="1:10" ht="7.5" customHeight="1">
      <c r="A480" s="224"/>
      <c r="B480" s="224"/>
      <c r="C480" s="225"/>
      <c r="D480" s="430"/>
      <c r="E480" s="225"/>
      <c r="F480" s="225"/>
      <c r="G480" s="225"/>
      <c r="H480" s="225"/>
      <c r="I480" s="225"/>
      <c r="J480" s="239"/>
    </row>
    <row r="481" spans="1:13" ht="21" customHeight="1">
      <c r="A481" s="391"/>
      <c r="B481" s="453" t="s">
        <v>1130</v>
      </c>
      <c r="C481" s="393"/>
      <c r="D481" s="411"/>
      <c r="E481" s="393"/>
      <c r="F481" s="393"/>
      <c r="G481" s="393"/>
      <c r="H481" s="393"/>
      <c r="I481" s="338">
        <v>3500</v>
      </c>
      <c r="J481" s="391"/>
      <c r="L481" s="397">
        <v>78879.84</v>
      </c>
      <c r="M481" s="397">
        <v>78879.84</v>
      </c>
    </row>
    <row r="482" spans="1:10" ht="21" customHeight="1">
      <c r="A482" s="351"/>
      <c r="B482" s="407"/>
      <c r="C482" s="398"/>
      <c r="D482" s="454"/>
      <c r="E482" s="398"/>
      <c r="F482" s="398"/>
      <c r="G482" s="398"/>
      <c r="H482" s="398"/>
      <c r="I482" s="431"/>
      <c r="J482" s="351"/>
    </row>
    <row r="483" spans="1:10" ht="21" customHeight="1">
      <c r="A483" s="436" t="s">
        <v>1206</v>
      </c>
      <c r="B483" s="393" t="s">
        <v>1201</v>
      </c>
      <c r="C483" s="393"/>
      <c r="D483" s="394"/>
      <c r="E483" s="393"/>
      <c r="F483" s="393"/>
      <c r="G483" s="393"/>
      <c r="H483" s="393"/>
      <c r="I483" s="393"/>
      <c r="J483" s="396"/>
    </row>
    <row r="484" spans="1:10" ht="21" customHeight="1">
      <c r="A484" s="402" t="s">
        <v>928</v>
      </c>
      <c r="B484" s="403"/>
      <c r="C484" s="403"/>
      <c r="D484" s="404"/>
      <c r="E484" s="403"/>
      <c r="F484" s="403"/>
      <c r="G484" s="403"/>
      <c r="H484" s="403"/>
      <c r="I484" s="403"/>
      <c r="J484" s="405"/>
    </row>
    <row r="485" spans="1:10" ht="21" customHeight="1">
      <c r="A485" s="407"/>
      <c r="B485" s="408" t="s">
        <v>1202</v>
      </c>
      <c r="C485" s="409">
        <v>29.9</v>
      </c>
      <c r="D485" s="398" t="s">
        <v>403</v>
      </c>
      <c r="E485" s="398"/>
      <c r="F485" s="398"/>
      <c r="G485" s="398"/>
      <c r="H485" s="398"/>
      <c r="I485" s="398"/>
      <c r="J485" s="400"/>
    </row>
    <row r="486" ht="21" customHeight="1"/>
    <row r="487" spans="1:7" ht="21" customHeight="1">
      <c r="A487" s="340" t="s">
        <v>404</v>
      </c>
      <c r="G487" s="340" t="s">
        <v>495</v>
      </c>
    </row>
    <row r="488" spans="1:8" ht="21" customHeight="1">
      <c r="A488" s="340" t="s">
        <v>405</v>
      </c>
      <c r="B488" s="340" t="s">
        <v>496</v>
      </c>
      <c r="H488" s="342" t="s">
        <v>406</v>
      </c>
    </row>
    <row r="489" spans="1:7" ht="21" customHeight="1">
      <c r="A489" s="340" t="s">
        <v>497</v>
      </c>
      <c r="B489" s="340" t="s">
        <v>1136</v>
      </c>
      <c r="G489" s="340" t="s">
        <v>488</v>
      </c>
    </row>
    <row r="490" ht="21" customHeight="1">
      <c r="A490" s="340" t="s">
        <v>927</v>
      </c>
    </row>
    <row r="491" ht="21" customHeight="1">
      <c r="A491" s="340" t="s">
        <v>926</v>
      </c>
    </row>
    <row r="492" ht="21" customHeight="1"/>
    <row r="493" spans="1:10" ht="21" customHeight="1">
      <c r="A493" s="541" t="s">
        <v>407</v>
      </c>
      <c r="B493" s="542"/>
      <c r="C493" s="542"/>
      <c r="D493" s="542"/>
      <c r="E493" s="542"/>
      <c r="F493" s="542"/>
      <c r="G493" s="542"/>
      <c r="H493" s="542"/>
      <c r="I493" s="542"/>
      <c r="J493" s="542"/>
    </row>
    <row r="494" spans="1:10" ht="21" customHeight="1">
      <c r="A494" s="538" t="s">
        <v>463</v>
      </c>
      <c r="B494" s="539"/>
      <c r="C494" s="539"/>
      <c r="D494" s="539"/>
      <c r="E494" s="539"/>
      <c r="F494" s="539"/>
      <c r="G494" s="539"/>
      <c r="H494" s="539"/>
      <c r="I494" s="539"/>
      <c r="J494" s="539"/>
    </row>
    <row r="495" spans="1:10" ht="21" customHeight="1">
      <c r="A495" s="538" t="s">
        <v>408</v>
      </c>
      <c r="B495" s="539"/>
      <c r="C495" s="539"/>
      <c r="D495" s="539"/>
      <c r="E495" s="539"/>
      <c r="F495" s="539"/>
      <c r="G495" s="539"/>
      <c r="H495" s="539"/>
      <c r="I495" s="539"/>
      <c r="J495" s="539"/>
    </row>
    <row r="496" spans="1:7" ht="21" customHeight="1">
      <c r="A496" s="340" t="s">
        <v>409</v>
      </c>
      <c r="G496" s="340" t="s">
        <v>410</v>
      </c>
    </row>
    <row r="497" spans="2:7" ht="21" customHeight="1">
      <c r="B497" s="340" t="s">
        <v>498</v>
      </c>
      <c r="G497" s="410" t="s">
        <v>411</v>
      </c>
    </row>
    <row r="498" spans="2:8" ht="21" customHeight="1">
      <c r="B498" s="340" t="s">
        <v>1138</v>
      </c>
      <c r="H498" s="340" t="s">
        <v>499</v>
      </c>
    </row>
    <row r="499" spans="1:10" ht="21" customHeight="1">
      <c r="A499" s="345" t="s">
        <v>2</v>
      </c>
      <c r="B499" s="345" t="s">
        <v>3</v>
      </c>
      <c r="C499" s="345" t="s">
        <v>9</v>
      </c>
      <c r="D499" s="345" t="s">
        <v>10</v>
      </c>
      <c r="E499" s="536" t="s">
        <v>361</v>
      </c>
      <c r="F499" s="537"/>
      <c r="G499" s="536" t="s">
        <v>6</v>
      </c>
      <c r="H499" s="537"/>
      <c r="I499" s="345" t="s">
        <v>362</v>
      </c>
      <c r="J499" s="345" t="s">
        <v>8</v>
      </c>
    </row>
    <row r="500" spans="1:10" ht="21" customHeight="1">
      <c r="A500" s="349"/>
      <c r="B500" s="349"/>
      <c r="C500" s="349"/>
      <c r="D500" s="349"/>
      <c r="E500" s="349" t="s">
        <v>364</v>
      </c>
      <c r="F500" s="349" t="s">
        <v>12</v>
      </c>
      <c r="G500" s="349" t="s">
        <v>364</v>
      </c>
      <c r="H500" s="349" t="s">
        <v>12</v>
      </c>
      <c r="I500" s="351"/>
      <c r="J500" s="351"/>
    </row>
    <row r="501" spans="1:12" ht="21" customHeight="1">
      <c r="A501" s="353"/>
      <c r="B501" s="445" t="s">
        <v>925</v>
      </c>
      <c r="C501" s="355"/>
      <c r="D501" s="356"/>
      <c r="E501" s="355"/>
      <c r="F501" s="355"/>
      <c r="G501" s="355"/>
      <c r="H501" s="355"/>
      <c r="I501" s="355"/>
      <c r="J501" s="357"/>
      <c r="L501" s="340">
        <v>20</v>
      </c>
    </row>
    <row r="502" spans="1:10" ht="21" customHeight="1">
      <c r="A502" s="430" t="s">
        <v>428</v>
      </c>
      <c r="B502" s="474" t="s">
        <v>471</v>
      </c>
      <c r="C502" s="227"/>
      <c r="D502" s="358"/>
      <c r="E502" s="227"/>
      <c r="F502" s="227"/>
      <c r="G502" s="227"/>
      <c r="H502" s="227"/>
      <c r="I502" s="227"/>
      <c r="J502" s="456"/>
    </row>
    <row r="503" spans="1:10" ht="21" customHeight="1">
      <c r="A503" s="467">
        <v>6</v>
      </c>
      <c r="B503" s="475" t="s">
        <v>1119</v>
      </c>
      <c r="C503" s="457"/>
      <c r="D503" s="476"/>
      <c r="E503" s="457"/>
      <c r="F503" s="457"/>
      <c r="G503" s="457"/>
      <c r="H503" s="457"/>
      <c r="I503" s="457"/>
      <c r="J503" s="470"/>
    </row>
    <row r="504" spans="1:13" ht="21" customHeight="1">
      <c r="A504" s="477">
        <v>6.1</v>
      </c>
      <c r="B504" s="478" t="s">
        <v>1055</v>
      </c>
      <c r="C504" s="479">
        <v>193.05</v>
      </c>
      <c r="D504" s="480" t="s">
        <v>23</v>
      </c>
      <c r="E504" s="481">
        <v>0</v>
      </c>
      <c r="F504" s="481">
        <v>0</v>
      </c>
      <c r="G504" s="481">
        <v>70</v>
      </c>
      <c r="H504" s="481">
        <v>13513.5</v>
      </c>
      <c r="I504" s="481">
        <v>13513.5</v>
      </c>
      <c r="J504" s="482"/>
      <c r="M504" s="340" t="s">
        <v>836</v>
      </c>
    </row>
    <row r="505" spans="1:10" ht="21" customHeight="1">
      <c r="A505" s="483"/>
      <c r="B505" s="484" t="s">
        <v>1059</v>
      </c>
      <c r="C505" s="479">
        <v>2123.55</v>
      </c>
      <c r="D505" s="480" t="s">
        <v>45</v>
      </c>
      <c r="E505" s="481">
        <v>32.0133</v>
      </c>
      <c r="F505" s="481">
        <v>67981.843215</v>
      </c>
      <c r="G505" s="481">
        <v>0</v>
      </c>
      <c r="H505" s="481">
        <v>0</v>
      </c>
      <c r="I505" s="481">
        <v>67981.843215</v>
      </c>
      <c r="J505" s="482"/>
    </row>
    <row r="506" spans="1:10" ht="21" customHeight="1">
      <c r="A506" s="239"/>
      <c r="B506" s="484" t="s">
        <v>909</v>
      </c>
      <c r="C506" s="226">
        <v>44</v>
      </c>
      <c r="D506" s="433" t="s">
        <v>45</v>
      </c>
      <c r="E506" s="481">
        <v>65.09</v>
      </c>
      <c r="F506" s="481">
        <v>2863.96</v>
      </c>
      <c r="G506" s="481">
        <v>0</v>
      </c>
      <c r="H506" s="481">
        <v>0</v>
      </c>
      <c r="I506" s="481">
        <v>2863.96</v>
      </c>
      <c r="J506" s="452"/>
    </row>
    <row r="507" spans="1:11" ht="21" customHeight="1">
      <c r="A507" s="239"/>
      <c r="B507" s="484" t="s">
        <v>908</v>
      </c>
      <c r="C507" s="226">
        <v>49.56</v>
      </c>
      <c r="D507" s="433" t="s">
        <v>45</v>
      </c>
      <c r="E507" s="481">
        <v>65.09</v>
      </c>
      <c r="F507" s="481">
        <v>3225.8604000000005</v>
      </c>
      <c r="G507" s="481">
        <v>0</v>
      </c>
      <c r="H507" s="481">
        <v>0</v>
      </c>
      <c r="I507" s="481">
        <v>3225.8604000000005</v>
      </c>
      <c r="J507" s="452"/>
      <c r="K507" s="340" t="s">
        <v>935</v>
      </c>
    </row>
    <row r="508" spans="1:10" ht="21" customHeight="1">
      <c r="A508" s="239"/>
      <c r="B508" s="484" t="s">
        <v>910</v>
      </c>
      <c r="C508" s="226">
        <v>10</v>
      </c>
      <c r="D508" s="433" t="s">
        <v>45</v>
      </c>
      <c r="E508" s="481">
        <v>65.09</v>
      </c>
      <c r="F508" s="481">
        <v>650.9000000000001</v>
      </c>
      <c r="G508" s="481">
        <v>0</v>
      </c>
      <c r="H508" s="481">
        <v>0</v>
      </c>
      <c r="I508" s="481">
        <v>650.9000000000001</v>
      </c>
      <c r="J508" s="452"/>
    </row>
    <row r="509" spans="1:10" ht="21" customHeight="1">
      <c r="A509" s="239"/>
      <c r="B509" s="484" t="s">
        <v>1113</v>
      </c>
      <c r="C509" s="226">
        <v>4247.1</v>
      </c>
      <c r="D509" s="433" t="s">
        <v>48</v>
      </c>
      <c r="E509" s="481">
        <v>1.58</v>
      </c>
      <c r="F509" s="481">
        <v>6710.418000000001</v>
      </c>
      <c r="G509" s="481">
        <v>0</v>
      </c>
      <c r="H509" s="481">
        <v>0</v>
      </c>
      <c r="I509" s="481">
        <v>6710.418000000001</v>
      </c>
      <c r="J509" s="452"/>
    </row>
    <row r="510" spans="1:10" ht="21" customHeight="1">
      <c r="A510" s="239"/>
      <c r="B510" s="484" t="s">
        <v>911</v>
      </c>
      <c r="C510" s="226">
        <v>195</v>
      </c>
      <c r="D510" s="433" t="s">
        <v>50</v>
      </c>
      <c r="E510" s="481">
        <v>189</v>
      </c>
      <c r="F510" s="481">
        <v>36855</v>
      </c>
      <c r="G510" s="481">
        <v>0</v>
      </c>
      <c r="H510" s="481">
        <v>0</v>
      </c>
      <c r="I510" s="481">
        <v>36855</v>
      </c>
      <c r="J510" s="452"/>
    </row>
    <row r="511" spans="1:10" ht="21" customHeight="1">
      <c r="A511" s="239"/>
      <c r="B511" s="484" t="s">
        <v>1143</v>
      </c>
      <c r="C511" s="226">
        <v>118.6</v>
      </c>
      <c r="D511" s="433" t="s">
        <v>50</v>
      </c>
      <c r="E511" s="481">
        <v>225</v>
      </c>
      <c r="F511" s="481">
        <v>26685</v>
      </c>
      <c r="G511" s="481">
        <v>0</v>
      </c>
      <c r="H511" s="481">
        <v>0</v>
      </c>
      <c r="I511" s="481">
        <v>26685</v>
      </c>
      <c r="J511" s="452"/>
    </row>
    <row r="512" spans="1:10" ht="21" customHeight="1">
      <c r="A512" s="239">
        <v>6.2</v>
      </c>
      <c r="B512" s="365" t="s">
        <v>1056</v>
      </c>
      <c r="C512" s="226"/>
      <c r="D512" s="433"/>
      <c r="E512" s="226"/>
      <c r="F512" s="226"/>
      <c r="G512" s="226"/>
      <c r="H512" s="226"/>
      <c r="I512" s="226"/>
      <c r="J512" s="452"/>
    </row>
    <row r="513" spans="1:10" ht="21" customHeight="1">
      <c r="A513" s="239"/>
      <c r="B513" s="466" t="s">
        <v>1069</v>
      </c>
      <c r="C513" s="226">
        <v>520.29</v>
      </c>
      <c r="D513" s="433" t="s">
        <v>23</v>
      </c>
      <c r="E513" s="226">
        <v>230</v>
      </c>
      <c r="F513" s="226">
        <v>119666.7</v>
      </c>
      <c r="G513" s="226">
        <v>75</v>
      </c>
      <c r="H513" s="226">
        <v>39021.75</v>
      </c>
      <c r="I513" s="226">
        <v>158688.45</v>
      </c>
      <c r="J513" s="223" t="s">
        <v>1070</v>
      </c>
    </row>
    <row r="514" spans="1:10" ht="21" customHeight="1">
      <c r="A514" s="239"/>
      <c r="B514" s="239" t="s">
        <v>915</v>
      </c>
      <c r="C514" s="227"/>
      <c r="D514" s="435"/>
      <c r="E514" s="227"/>
      <c r="F514" s="227"/>
      <c r="G514" s="227"/>
      <c r="H514" s="227"/>
      <c r="I514" s="227"/>
      <c r="J514" s="452"/>
    </row>
    <row r="515" spans="1:10" ht="21" customHeight="1">
      <c r="A515" s="239"/>
      <c r="B515" s="239" t="s">
        <v>1092</v>
      </c>
      <c r="C515" s="227"/>
      <c r="D515" s="435"/>
      <c r="E515" s="227"/>
      <c r="F515" s="227"/>
      <c r="G515" s="227"/>
      <c r="H515" s="227"/>
      <c r="I515" s="227"/>
      <c r="J515" s="452"/>
    </row>
    <row r="516" spans="1:10" ht="21" customHeight="1">
      <c r="A516" s="239"/>
      <c r="B516" s="466" t="s">
        <v>1091</v>
      </c>
      <c r="C516" s="226">
        <v>118.6</v>
      </c>
      <c r="D516" s="433" t="s">
        <v>23</v>
      </c>
      <c r="E516" s="226">
        <v>210</v>
      </c>
      <c r="F516" s="226">
        <v>24906</v>
      </c>
      <c r="G516" s="226">
        <v>75</v>
      </c>
      <c r="H516" s="226">
        <v>8895</v>
      </c>
      <c r="I516" s="226">
        <v>33801</v>
      </c>
      <c r="J516" s="223" t="s">
        <v>1070</v>
      </c>
    </row>
    <row r="517" spans="1:10" ht="21" customHeight="1">
      <c r="A517" s="239"/>
      <c r="B517" s="466" t="s">
        <v>1071</v>
      </c>
      <c r="C517" s="226">
        <v>106.2</v>
      </c>
      <c r="D517" s="433" t="s">
        <v>268</v>
      </c>
      <c r="E517" s="226">
        <v>69.16</v>
      </c>
      <c r="F517" s="226">
        <v>7344.79</v>
      </c>
      <c r="G517" s="226">
        <v>75</v>
      </c>
      <c r="H517" s="226">
        <v>7965</v>
      </c>
      <c r="I517" s="226">
        <v>15309.79</v>
      </c>
      <c r="J517" s="223" t="s">
        <v>1070</v>
      </c>
    </row>
    <row r="518" spans="1:13" ht="21" customHeight="1">
      <c r="A518" s="239"/>
      <c r="B518" s="239" t="s">
        <v>917</v>
      </c>
      <c r="C518" s="227"/>
      <c r="D518" s="435"/>
      <c r="E518" s="227"/>
      <c r="F518" s="227"/>
      <c r="G518" s="227"/>
      <c r="H518" s="227"/>
      <c r="I518" s="227"/>
      <c r="J518" s="452"/>
      <c r="K518" s="340">
        <v>1103.2</v>
      </c>
      <c r="L518" s="485">
        <v>0.05</v>
      </c>
      <c r="M518" s="340">
        <v>55.160000000000004</v>
      </c>
    </row>
    <row r="519" spans="1:13" ht="21" customHeight="1">
      <c r="A519" s="239"/>
      <c r="B519" s="239" t="s">
        <v>918</v>
      </c>
      <c r="C519" s="227"/>
      <c r="D519" s="435"/>
      <c r="E519" s="227"/>
      <c r="F519" s="227"/>
      <c r="G519" s="227"/>
      <c r="H519" s="227"/>
      <c r="I519" s="227"/>
      <c r="J519" s="452"/>
      <c r="K519" s="340">
        <v>1103.2</v>
      </c>
      <c r="L519" s="485">
        <v>0.1</v>
      </c>
      <c r="M519" s="340">
        <v>110.32000000000001</v>
      </c>
    </row>
    <row r="520" spans="1:12" ht="21" customHeight="1">
      <c r="A520" s="388"/>
      <c r="B520" s="388"/>
      <c r="C520" s="486"/>
      <c r="D520" s="487"/>
      <c r="E520" s="486"/>
      <c r="F520" s="486"/>
      <c r="G520" s="486"/>
      <c r="H520" s="486"/>
      <c r="I520" s="486"/>
      <c r="J520" s="488"/>
      <c r="L520" s="340" t="s">
        <v>921</v>
      </c>
    </row>
    <row r="521" spans="1:10" ht="21" customHeight="1">
      <c r="A521" s="360"/>
      <c r="B521" s="360"/>
      <c r="C521" s="227"/>
      <c r="D521" s="358"/>
      <c r="E521" s="227"/>
      <c r="F521" s="227"/>
      <c r="G521" s="227"/>
      <c r="H521" s="227"/>
      <c r="I521" s="227"/>
      <c r="J521" s="239"/>
    </row>
    <row r="522" spans="1:13" ht="21" customHeight="1">
      <c r="A522" s="391"/>
      <c r="B522" s="392" t="s">
        <v>162</v>
      </c>
      <c r="C522" s="393"/>
      <c r="D522" s="394"/>
      <c r="E522" s="393"/>
      <c r="F522" s="393"/>
      <c r="G522" s="393"/>
      <c r="H522" s="393"/>
      <c r="I522" s="489">
        <v>366285.721615</v>
      </c>
      <c r="J522" s="391"/>
      <c r="L522" s="397">
        <v>1197814.204845</v>
      </c>
      <c r="M522" s="397">
        <v>1197814.204845</v>
      </c>
    </row>
    <row r="523" spans="1:10" ht="21" customHeight="1">
      <c r="A523" s="351"/>
      <c r="B523" s="351"/>
      <c r="C523" s="398"/>
      <c r="D523" s="399"/>
      <c r="E523" s="398"/>
      <c r="F523" s="398"/>
      <c r="G523" s="398"/>
      <c r="H523" s="398"/>
      <c r="I523" s="431"/>
      <c r="J523" s="351"/>
    </row>
    <row r="524" spans="1:10" ht="21" customHeight="1">
      <c r="A524" s="436" t="s">
        <v>1206</v>
      </c>
      <c r="B524" s="393" t="s">
        <v>1201</v>
      </c>
      <c r="C524" s="393"/>
      <c r="D524" s="394"/>
      <c r="E524" s="393"/>
      <c r="F524" s="393"/>
      <c r="G524" s="393"/>
      <c r="H524" s="393"/>
      <c r="I524" s="393"/>
      <c r="J524" s="396"/>
    </row>
    <row r="525" spans="1:10" ht="21" customHeight="1">
      <c r="A525" s="402" t="s">
        <v>928</v>
      </c>
      <c r="B525" s="403"/>
      <c r="C525" s="403"/>
      <c r="D525" s="404"/>
      <c r="E525" s="403"/>
      <c r="F525" s="403"/>
      <c r="G525" s="403"/>
      <c r="H525" s="403"/>
      <c r="I525" s="403"/>
      <c r="J525" s="405"/>
    </row>
    <row r="526" spans="1:10" ht="21" customHeight="1">
      <c r="A526" s="407"/>
      <c r="B526" s="408" t="s">
        <v>1202</v>
      </c>
      <c r="C526" s="409">
        <v>29.9</v>
      </c>
      <c r="D526" s="398" t="s">
        <v>403</v>
      </c>
      <c r="E526" s="398"/>
      <c r="F526" s="398"/>
      <c r="G526" s="398"/>
      <c r="H526" s="398"/>
      <c r="I526" s="398"/>
      <c r="J526" s="400"/>
    </row>
    <row r="527" ht="21" customHeight="1"/>
    <row r="528" spans="1:7" ht="21" customHeight="1">
      <c r="A528" s="340" t="s">
        <v>404</v>
      </c>
      <c r="G528" s="340" t="s">
        <v>495</v>
      </c>
    </row>
    <row r="529" spans="1:8" ht="21" customHeight="1">
      <c r="A529" s="340" t="s">
        <v>405</v>
      </c>
      <c r="B529" s="340" t="s">
        <v>496</v>
      </c>
      <c r="H529" s="342" t="s">
        <v>406</v>
      </c>
    </row>
    <row r="530" spans="1:7" ht="21" customHeight="1">
      <c r="A530" s="340" t="s">
        <v>497</v>
      </c>
      <c r="B530" s="340" t="s">
        <v>1136</v>
      </c>
      <c r="G530" s="340" t="s">
        <v>488</v>
      </c>
    </row>
    <row r="531" ht="21" customHeight="1">
      <c r="A531" s="340" t="s">
        <v>927</v>
      </c>
    </row>
    <row r="532" ht="21" customHeight="1">
      <c r="A532" s="340" t="s">
        <v>926</v>
      </c>
    </row>
    <row r="533" ht="21" customHeight="1"/>
    <row r="534" spans="1:10" ht="21" customHeight="1">
      <c r="A534" s="541" t="s">
        <v>407</v>
      </c>
      <c r="B534" s="542"/>
      <c r="C534" s="542"/>
      <c r="D534" s="542"/>
      <c r="E534" s="542"/>
      <c r="F534" s="542"/>
      <c r="G534" s="542"/>
      <c r="H534" s="542"/>
      <c r="I534" s="542"/>
      <c r="J534" s="542"/>
    </row>
    <row r="535" spans="1:10" ht="21" customHeight="1">
      <c r="A535" s="538" t="s">
        <v>463</v>
      </c>
      <c r="B535" s="539"/>
      <c r="C535" s="539"/>
      <c r="D535" s="539"/>
      <c r="E535" s="539"/>
      <c r="F535" s="539"/>
      <c r="G535" s="539"/>
      <c r="H535" s="539"/>
      <c r="I535" s="539"/>
      <c r="J535" s="539"/>
    </row>
    <row r="536" spans="1:10" ht="21" customHeight="1">
      <c r="A536" s="538" t="s">
        <v>408</v>
      </c>
      <c r="B536" s="539"/>
      <c r="C536" s="539"/>
      <c r="D536" s="539"/>
      <c r="E536" s="539"/>
      <c r="F536" s="539"/>
      <c r="G536" s="539"/>
      <c r="H536" s="539"/>
      <c r="I536" s="539"/>
      <c r="J536" s="539"/>
    </row>
    <row r="537" spans="1:7" ht="21" customHeight="1">
      <c r="A537" s="340" t="s">
        <v>409</v>
      </c>
      <c r="G537" s="340" t="s">
        <v>410</v>
      </c>
    </row>
    <row r="538" spans="2:7" ht="21" customHeight="1">
      <c r="B538" s="340" t="s">
        <v>498</v>
      </c>
      <c r="G538" s="410" t="s">
        <v>411</v>
      </c>
    </row>
    <row r="539" spans="2:8" ht="21" customHeight="1">
      <c r="B539" s="340" t="s">
        <v>1138</v>
      </c>
      <c r="H539" s="340" t="s">
        <v>499</v>
      </c>
    </row>
    <row r="540" spans="1:10" ht="21" customHeight="1">
      <c r="A540" s="345" t="s">
        <v>2</v>
      </c>
      <c r="B540" s="345" t="s">
        <v>3</v>
      </c>
      <c r="C540" s="345" t="s">
        <v>9</v>
      </c>
      <c r="D540" s="345" t="s">
        <v>10</v>
      </c>
      <c r="E540" s="536" t="s">
        <v>361</v>
      </c>
      <c r="F540" s="537"/>
      <c r="G540" s="536" t="s">
        <v>6</v>
      </c>
      <c r="H540" s="537"/>
      <c r="I540" s="345" t="s">
        <v>362</v>
      </c>
      <c r="J540" s="345" t="s">
        <v>8</v>
      </c>
    </row>
    <row r="541" spans="1:10" ht="21" customHeight="1">
      <c r="A541" s="349"/>
      <c r="B541" s="349"/>
      <c r="C541" s="349"/>
      <c r="D541" s="349"/>
      <c r="E541" s="349" t="s">
        <v>364</v>
      </c>
      <c r="F541" s="349" t="s">
        <v>12</v>
      </c>
      <c r="G541" s="349" t="s">
        <v>364</v>
      </c>
      <c r="H541" s="349" t="s">
        <v>12</v>
      </c>
      <c r="I541" s="351"/>
      <c r="J541" s="351"/>
    </row>
    <row r="542" spans="1:10" ht="21" customHeight="1">
      <c r="A542" s="353"/>
      <c r="B542" s="445" t="s">
        <v>925</v>
      </c>
      <c r="C542" s="355"/>
      <c r="D542" s="356"/>
      <c r="E542" s="355"/>
      <c r="F542" s="355"/>
      <c r="G542" s="355"/>
      <c r="H542" s="355"/>
      <c r="I542" s="355"/>
      <c r="J542" s="357"/>
    </row>
    <row r="543" spans="1:10" ht="21" customHeight="1">
      <c r="A543" s="239"/>
      <c r="B543" s="455" t="s">
        <v>920</v>
      </c>
      <c r="C543" s="355"/>
      <c r="D543" s="356"/>
      <c r="E543" s="355"/>
      <c r="F543" s="355"/>
      <c r="G543" s="355"/>
      <c r="H543" s="355"/>
      <c r="I543" s="418">
        <v>366285.721615</v>
      </c>
      <c r="J543" s="416"/>
    </row>
    <row r="544" spans="1:10" ht="21" customHeight="1">
      <c r="A544" s="430" t="s">
        <v>428</v>
      </c>
      <c r="B544" s="474" t="s">
        <v>471</v>
      </c>
      <c r="C544" s="227"/>
      <c r="D544" s="358"/>
      <c r="E544" s="227"/>
      <c r="F544" s="227"/>
      <c r="G544" s="227"/>
      <c r="H544" s="227"/>
      <c r="I544" s="227"/>
      <c r="J544" s="456"/>
    </row>
    <row r="545" spans="1:13" ht="21" customHeight="1">
      <c r="A545" s="467">
        <v>6</v>
      </c>
      <c r="B545" s="468" t="s">
        <v>1119</v>
      </c>
      <c r="C545" s="457"/>
      <c r="D545" s="476"/>
      <c r="E545" s="457"/>
      <c r="F545" s="457"/>
      <c r="G545" s="457"/>
      <c r="H545" s="457"/>
      <c r="I545" s="457"/>
      <c r="J545" s="470"/>
      <c r="M545" s="468" t="s">
        <v>560</v>
      </c>
    </row>
    <row r="546" spans="1:10" ht="21" customHeight="1">
      <c r="A546" s="239">
        <v>6.3</v>
      </c>
      <c r="B546" s="490" t="s">
        <v>1057</v>
      </c>
      <c r="C546" s="457"/>
      <c r="D546" s="458"/>
      <c r="E546" s="457"/>
      <c r="F546" s="457"/>
      <c r="G546" s="457"/>
      <c r="H546" s="457"/>
      <c r="I546" s="457"/>
      <c r="J546" s="470"/>
    </row>
    <row r="547" spans="1:10" ht="21" customHeight="1">
      <c r="A547" s="239"/>
      <c r="B547" s="491" t="s">
        <v>1067</v>
      </c>
      <c r="C547" s="492">
        <v>1158.36</v>
      </c>
      <c r="D547" s="493" t="s">
        <v>23</v>
      </c>
      <c r="E547" s="494">
        <v>0</v>
      </c>
      <c r="F547" s="494">
        <v>0</v>
      </c>
      <c r="G547" s="494">
        <v>10</v>
      </c>
      <c r="H547" s="494">
        <v>11583.6</v>
      </c>
      <c r="I547" s="494">
        <v>11583.6</v>
      </c>
      <c r="J547" s="495" t="s">
        <v>937</v>
      </c>
    </row>
    <row r="548" spans="1:10" ht="21" customHeight="1">
      <c r="A548" s="239"/>
      <c r="B548" s="491" t="s">
        <v>938</v>
      </c>
      <c r="C548" s="492">
        <v>1213.52</v>
      </c>
      <c r="D548" s="493" t="s">
        <v>23</v>
      </c>
      <c r="E548" s="494">
        <v>38</v>
      </c>
      <c r="F548" s="494">
        <v>46113.76</v>
      </c>
      <c r="G548" s="494">
        <v>34</v>
      </c>
      <c r="H548" s="494">
        <v>41259.68</v>
      </c>
      <c r="I548" s="494">
        <v>87373.44</v>
      </c>
      <c r="J548" s="495" t="s">
        <v>936</v>
      </c>
    </row>
    <row r="549" spans="1:10" ht="21" customHeight="1">
      <c r="A549" s="239"/>
      <c r="B549" s="491"/>
      <c r="C549" s="492"/>
      <c r="D549" s="493"/>
      <c r="E549" s="494"/>
      <c r="F549" s="494"/>
      <c r="G549" s="494"/>
      <c r="H549" s="494"/>
      <c r="I549" s="494"/>
      <c r="J549" s="496"/>
    </row>
    <row r="550" spans="1:18" ht="21" customHeight="1">
      <c r="A550" s="239">
        <v>6.4</v>
      </c>
      <c r="B550" s="490" t="s">
        <v>1058</v>
      </c>
      <c r="C550" s="457"/>
      <c r="D550" s="458"/>
      <c r="E550" s="457"/>
      <c r="F550" s="494"/>
      <c r="G550" s="457"/>
      <c r="H550" s="457"/>
      <c r="I550" s="457"/>
      <c r="J550" s="470"/>
      <c r="M550" s="342" t="s">
        <v>9</v>
      </c>
      <c r="N550" s="342" t="s">
        <v>5</v>
      </c>
      <c r="O550" s="342" t="s">
        <v>1087</v>
      </c>
      <c r="P550" s="342" t="s">
        <v>1086</v>
      </c>
      <c r="Q550" s="342" t="s">
        <v>1087</v>
      </c>
      <c r="R550" s="342" t="s">
        <v>1089</v>
      </c>
    </row>
    <row r="551" spans="1:18" ht="21" customHeight="1">
      <c r="A551" s="239"/>
      <c r="B551" s="491" t="s">
        <v>919</v>
      </c>
      <c r="C551" s="492">
        <v>1</v>
      </c>
      <c r="D551" s="493" t="s">
        <v>370</v>
      </c>
      <c r="E551" s="494">
        <v>89971.97</v>
      </c>
      <c r="F551" s="494">
        <v>89971.97</v>
      </c>
      <c r="G551" s="494">
        <v>0</v>
      </c>
      <c r="H551" s="494">
        <v>0</v>
      </c>
      <c r="I551" s="494">
        <v>89971.97</v>
      </c>
      <c r="J551" s="496"/>
      <c r="L551" s="340" t="s">
        <v>1081</v>
      </c>
      <c r="M551" s="340">
        <v>79</v>
      </c>
      <c r="N551" s="397">
        <v>210</v>
      </c>
      <c r="O551" s="397">
        <v>16590</v>
      </c>
      <c r="P551" s="397">
        <v>90</v>
      </c>
      <c r="Q551" s="397">
        <v>7110</v>
      </c>
      <c r="R551" s="397">
        <v>16680</v>
      </c>
    </row>
    <row r="552" spans="1:18" ht="21" customHeight="1">
      <c r="A552" s="224"/>
      <c r="B552" s="224" t="s">
        <v>922</v>
      </c>
      <c r="C552" s="225"/>
      <c r="D552" s="430"/>
      <c r="E552" s="225"/>
      <c r="F552" s="494"/>
      <c r="G552" s="225"/>
      <c r="H552" s="225"/>
      <c r="I552" s="225"/>
      <c r="J552" s="239"/>
      <c r="L552" s="340" t="s">
        <v>1088</v>
      </c>
      <c r="M552" s="340">
        <v>5</v>
      </c>
      <c r="N552" s="340">
        <v>1250</v>
      </c>
      <c r="O552" s="397">
        <v>6250</v>
      </c>
      <c r="P552" s="397">
        <v>90</v>
      </c>
      <c r="Q552" s="397">
        <v>450</v>
      </c>
      <c r="R552" s="397">
        <v>6340</v>
      </c>
    </row>
    <row r="553" spans="1:18" ht="21" customHeight="1">
      <c r="A553" s="239"/>
      <c r="B553" s="426"/>
      <c r="C553" s="226"/>
      <c r="D553" s="433"/>
      <c r="E553" s="226"/>
      <c r="F553" s="494"/>
      <c r="G553" s="226"/>
      <c r="H553" s="226"/>
      <c r="I553" s="497"/>
      <c r="J553" s="239"/>
      <c r="L553" s="340" t="s">
        <v>1082</v>
      </c>
      <c r="M553" s="340">
        <v>66</v>
      </c>
      <c r="N553" s="397">
        <v>675</v>
      </c>
      <c r="O553" s="397">
        <v>44550</v>
      </c>
      <c r="P553" s="397">
        <v>90</v>
      </c>
      <c r="Q553" s="397">
        <v>5940</v>
      </c>
      <c r="R553" s="397">
        <v>44640</v>
      </c>
    </row>
    <row r="554" spans="1:18" ht="21" customHeight="1">
      <c r="A554" s="239">
        <v>6.5</v>
      </c>
      <c r="B554" s="490" t="s">
        <v>1115</v>
      </c>
      <c r="C554" s="457"/>
      <c r="D554" s="458"/>
      <c r="E554" s="457"/>
      <c r="F554" s="494"/>
      <c r="G554" s="457"/>
      <c r="H554" s="457"/>
      <c r="I554" s="457"/>
      <c r="J554" s="470"/>
      <c r="L554" s="340" t="s">
        <v>1083</v>
      </c>
      <c r="M554" s="340">
        <v>71</v>
      </c>
      <c r="N554" s="397">
        <v>58</v>
      </c>
      <c r="O554" s="397">
        <v>4118</v>
      </c>
      <c r="P554" s="397">
        <v>100</v>
      </c>
      <c r="Q554" s="397">
        <v>7100</v>
      </c>
      <c r="R554" s="397">
        <v>4218</v>
      </c>
    </row>
    <row r="555" spans="1:18" ht="21" customHeight="1">
      <c r="A555" s="239"/>
      <c r="B555" s="491" t="s">
        <v>1068</v>
      </c>
      <c r="C555" s="492">
        <v>1</v>
      </c>
      <c r="D555" s="493" t="s">
        <v>370</v>
      </c>
      <c r="E555" s="494">
        <v>10000</v>
      </c>
      <c r="F555" s="494">
        <v>10000</v>
      </c>
      <c r="G555" s="494">
        <v>0</v>
      </c>
      <c r="H555" s="494">
        <v>0</v>
      </c>
      <c r="I555" s="494">
        <v>10000</v>
      </c>
      <c r="J555" s="496"/>
      <c r="L555" s="340" t="s">
        <v>1084</v>
      </c>
      <c r="M555" s="340">
        <v>23</v>
      </c>
      <c r="N555" s="397">
        <v>130</v>
      </c>
      <c r="O555" s="397">
        <v>2990</v>
      </c>
      <c r="P555" s="397">
        <v>80</v>
      </c>
      <c r="Q555" s="397">
        <v>1840</v>
      </c>
      <c r="R555" s="397">
        <v>3070</v>
      </c>
    </row>
    <row r="556" spans="1:18" ht="21" customHeight="1">
      <c r="A556" s="239"/>
      <c r="B556" s="239"/>
      <c r="C556" s="226"/>
      <c r="D556" s="366"/>
      <c r="E556" s="226"/>
      <c r="F556" s="494"/>
      <c r="G556" s="226"/>
      <c r="H556" s="226"/>
      <c r="I556" s="226"/>
      <c r="J556" s="239"/>
      <c r="L556" s="340" t="s">
        <v>1085</v>
      </c>
      <c r="M556" s="340">
        <v>1</v>
      </c>
      <c r="N556" s="397">
        <v>3500</v>
      </c>
      <c r="O556" s="397">
        <v>3500</v>
      </c>
      <c r="P556" s="397">
        <v>1000</v>
      </c>
      <c r="Q556" s="397">
        <v>1000</v>
      </c>
      <c r="R556" s="397">
        <v>4500</v>
      </c>
    </row>
    <row r="557" spans="1:20" ht="21" customHeight="1">
      <c r="A557" s="239">
        <v>6.6</v>
      </c>
      <c r="B557" s="434" t="s">
        <v>1099</v>
      </c>
      <c r="C557" s="492">
        <v>118.6</v>
      </c>
      <c r="D557" s="493" t="s">
        <v>268</v>
      </c>
      <c r="E557" s="494">
        <v>300</v>
      </c>
      <c r="F557" s="494">
        <v>35580</v>
      </c>
      <c r="G557" s="494">
        <v>0</v>
      </c>
      <c r="H557" s="494">
        <v>0</v>
      </c>
      <c r="I557" s="494">
        <v>35580</v>
      </c>
      <c r="J557" s="456"/>
      <c r="L557" s="340" t="s">
        <v>1150</v>
      </c>
      <c r="M557" s="340">
        <v>500</v>
      </c>
      <c r="N557" s="397">
        <v>9.1121</v>
      </c>
      <c r="O557" s="397">
        <v>4556.05</v>
      </c>
      <c r="P557" s="340">
        <v>12</v>
      </c>
      <c r="Q557" s="397">
        <v>6000</v>
      </c>
      <c r="R557" s="397">
        <v>4568.05</v>
      </c>
      <c r="T557" s="340">
        <v>500</v>
      </c>
    </row>
    <row r="558" spans="1:20" ht="21" customHeight="1">
      <c r="A558" s="239"/>
      <c r="B558" s="491"/>
      <c r="C558" s="457"/>
      <c r="D558" s="458"/>
      <c r="E558" s="457"/>
      <c r="F558" s="457"/>
      <c r="G558" s="457"/>
      <c r="H558" s="457"/>
      <c r="I558" s="457"/>
      <c r="J558" s="470"/>
      <c r="L558" s="340" t="s">
        <v>1151</v>
      </c>
      <c r="M558" s="340">
        <v>400</v>
      </c>
      <c r="N558" s="397">
        <v>14.8598</v>
      </c>
      <c r="O558" s="397">
        <v>5943.92</v>
      </c>
      <c r="P558" s="340">
        <v>12</v>
      </c>
      <c r="Q558" s="397">
        <v>4800</v>
      </c>
      <c r="R558" s="397">
        <v>5955.92</v>
      </c>
      <c r="T558" s="340">
        <v>20</v>
      </c>
    </row>
    <row r="559" spans="1:18" ht="21" customHeight="1">
      <c r="A559" s="239"/>
      <c r="B559" s="491"/>
      <c r="C559" s="492"/>
      <c r="D559" s="493"/>
      <c r="E559" s="494"/>
      <c r="F559" s="494"/>
      <c r="G559" s="494"/>
      <c r="H559" s="494"/>
      <c r="I559" s="494"/>
      <c r="J559" s="496"/>
      <c r="Q559" s="340" t="s">
        <v>1090</v>
      </c>
      <c r="R559" s="397">
        <v>89971.97</v>
      </c>
    </row>
    <row r="560" spans="1:10" ht="21" customHeight="1">
      <c r="A560" s="239"/>
      <c r="B560" s="426" t="s">
        <v>590</v>
      </c>
      <c r="C560" s="226"/>
      <c r="D560" s="433"/>
      <c r="E560" s="226"/>
      <c r="F560" s="226"/>
      <c r="G560" s="226"/>
      <c r="H560" s="226"/>
      <c r="I560" s="497">
        <v>600794.7316149999</v>
      </c>
      <c r="J560" s="239"/>
    </row>
    <row r="561" spans="1:13" ht="18" customHeight="1">
      <c r="A561" s="388"/>
      <c r="B561" s="388"/>
      <c r="C561" s="486"/>
      <c r="D561" s="487"/>
      <c r="E561" s="486"/>
      <c r="F561" s="486"/>
      <c r="G561" s="486"/>
      <c r="H561" s="486"/>
      <c r="I561" s="486"/>
      <c r="J561" s="488"/>
      <c r="L561" s="397">
        <v>135551.97</v>
      </c>
      <c r="M561" s="397">
        <v>501837.691615</v>
      </c>
    </row>
    <row r="562" spans="1:10" ht="21" customHeight="1">
      <c r="A562" s="360"/>
      <c r="B562" s="360"/>
      <c r="C562" s="227"/>
      <c r="D562" s="358"/>
      <c r="E562" s="227"/>
      <c r="F562" s="227"/>
      <c r="G562" s="227"/>
      <c r="H562" s="227"/>
      <c r="I562" s="227"/>
      <c r="J562" s="239"/>
    </row>
    <row r="563" spans="1:12" ht="21" customHeight="1">
      <c r="A563" s="391"/>
      <c r="B563" s="392" t="s">
        <v>162</v>
      </c>
      <c r="C563" s="393"/>
      <c r="D563" s="394"/>
      <c r="E563" s="393"/>
      <c r="F563" s="393"/>
      <c r="G563" s="393"/>
      <c r="H563" s="393"/>
      <c r="I563" s="498">
        <v>1547653.531615</v>
      </c>
      <c r="J563" s="391"/>
      <c r="K563" s="340" t="s">
        <v>591</v>
      </c>
      <c r="L563" s="397">
        <v>2339725.734845</v>
      </c>
    </row>
    <row r="564" spans="1:10" ht="21" customHeight="1">
      <c r="A564" s="351"/>
      <c r="B564" s="351"/>
      <c r="C564" s="398"/>
      <c r="D564" s="399"/>
      <c r="E564" s="398"/>
      <c r="F564" s="398"/>
      <c r="G564" s="398"/>
      <c r="H564" s="398"/>
      <c r="I564" s="431"/>
      <c r="J564" s="351"/>
    </row>
    <row r="565" spans="1:10" ht="21" customHeight="1">
      <c r="A565" s="436" t="s">
        <v>1206</v>
      </c>
      <c r="B565" s="393" t="s">
        <v>1201</v>
      </c>
      <c r="C565" s="393"/>
      <c r="D565" s="394"/>
      <c r="E565" s="393"/>
      <c r="F565" s="393"/>
      <c r="G565" s="393"/>
      <c r="H565" s="393"/>
      <c r="I565" s="393"/>
      <c r="J565" s="396"/>
    </row>
    <row r="566" spans="1:10" ht="21" customHeight="1">
      <c r="A566" s="402" t="s">
        <v>928</v>
      </c>
      <c r="B566" s="403"/>
      <c r="C566" s="403"/>
      <c r="D566" s="404"/>
      <c r="E566" s="403"/>
      <c r="F566" s="403"/>
      <c r="G566" s="403"/>
      <c r="H566" s="403"/>
      <c r="I566" s="403"/>
      <c r="J566" s="405"/>
    </row>
    <row r="567" spans="1:10" ht="21" customHeight="1">
      <c r="A567" s="407"/>
      <c r="B567" s="408" t="s">
        <v>1202</v>
      </c>
      <c r="C567" s="409">
        <v>29.9</v>
      </c>
      <c r="D567" s="398" t="s">
        <v>403</v>
      </c>
      <c r="E567" s="398"/>
      <c r="F567" s="398"/>
      <c r="G567" s="398"/>
      <c r="H567" s="398"/>
      <c r="I567" s="398"/>
      <c r="J567" s="400"/>
    </row>
    <row r="568" ht="15" customHeight="1"/>
    <row r="569" spans="1:7" ht="21" customHeight="1">
      <c r="A569" s="340" t="s">
        <v>404</v>
      </c>
      <c r="G569" s="340" t="s">
        <v>495</v>
      </c>
    </row>
    <row r="570" spans="1:8" ht="21" customHeight="1">
      <c r="A570" s="340" t="s">
        <v>405</v>
      </c>
      <c r="B570" s="340" t="s">
        <v>496</v>
      </c>
      <c r="H570" s="342" t="s">
        <v>406</v>
      </c>
    </row>
    <row r="571" spans="1:7" ht="21" customHeight="1">
      <c r="A571" s="340" t="s">
        <v>497</v>
      </c>
      <c r="B571" s="340" t="s">
        <v>1136</v>
      </c>
      <c r="G571" s="340" t="s">
        <v>488</v>
      </c>
    </row>
    <row r="572" ht="21" customHeight="1">
      <c r="A572" s="340" t="s">
        <v>927</v>
      </c>
    </row>
    <row r="573" ht="21" customHeight="1">
      <c r="A573" s="340" t="s">
        <v>926</v>
      </c>
    </row>
    <row r="574" ht="15" customHeight="1"/>
    <row r="575" spans="1:10" ht="21" customHeight="1">
      <c r="A575" s="541" t="s">
        <v>407</v>
      </c>
      <c r="B575" s="542"/>
      <c r="C575" s="542"/>
      <c r="D575" s="542"/>
      <c r="E575" s="542"/>
      <c r="F575" s="542"/>
      <c r="G575" s="542"/>
      <c r="H575" s="542"/>
      <c r="I575" s="542"/>
      <c r="J575" s="542"/>
    </row>
    <row r="576" spans="1:10" ht="21" customHeight="1">
      <c r="A576" s="538" t="s">
        <v>1140</v>
      </c>
      <c r="B576" s="539"/>
      <c r="C576" s="539"/>
      <c r="D576" s="539"/>
      <c r="E576" s="539"/>
      <c r="F576" s="539"/>
      <c r="G576" s="539"/>
      <c r="H576" s="539"/>
      <c r="I576" s="539"/>
      <c r="J576" s="539"/>
    </row>
    <row r="577" spans="1:10" ht="21" customHeight="1">
      <c r="A577" s="538" t="s">
        <v>408</v>
      </c>
      <c r="B577" s="539"/>
      <c r="C577" s="539"/>
      <c r="D577" s="539"/>
      <c r="E577" s="539"/>
      <c r="F577" s="539"/>
      <c r="G577" s="539"/>
      <c r="H577" s="539"/>
      <c r="I577" s="539"/>
      <c r="J577" s="539"/>
    </row>
    <row r="578" spans="1:7" ht="21" customHeight="1">
      <c r="A578" s="340" t="s">
        <v>409</v>
      </c>
      <c r="G578" s="340" t="s">
        <v>410</v>
      </c>
    </row>
    <row r="579" spans="2:7" ht="21" customHeight="1">
      <c r="B579" s="340" t="s">
        <v>498</v>
      </c>
      <c r="G579" s="410" t="s">
        <v>411</v>
      </c>
    </row>
    <row r="580" spans="2:8" ht="21" customHeight="1">
      <c r="B580" s="340" t="s">
        <v>1138</v>
      </c>
      <c r="H580" s="340" t="s">
        <v>499</v>
      </c>
    </row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</sheetData>
  <sheetProtection/>
  <mergeCells count="72">
    <mergeCell ref="A575:J575"/>
    <mergeCell ref="A576:J576"/>
    <mergeCell ref="A577:J577"/>
    <mergeCell ref="E499:F499"/>
    <mergeCell ref="G499:H499"/>
    <mergeCell ref="A534:J534"/>
    <mergeCell ref="A535:J535"/>
    <mergeCell ref="A536:J536"/>
    <mergeCell ref="E540:F540"/>
    <mergeCell ref="G540:H540"/>
    <mergeCell ref="A453:J453"/>
    <mergeCell ref="E457:F457"/>
    <mergeCell ref="G457:H457"/>
    <mergeCell ref="A493:J493"/>
    <mergeCell ref="A494:J494"/>
    <mergeCell ref="A495:J495"/>
    <mergeCell ref="A411:J411"/>
    <mergeCell ref="A412:J412"/>
    <mergeCell ref="E416:F416"/>
    <mergeCell ref="G416:H416"/>
    <mergeCell ref="A451:J451"/>
    <mergeCell ref="A452:J452"/>
    <mergeCell ref="A369:J369"/>
    <mergeCell ref="A370:J370"/>
    <mergeCell ref="A371:J371"/>
    <mergeCell ref="E375:F375"/>
    <mergeCell ref="G375:H375"/>
    <mergeCell ref="A410:J410"/>
    <mergeCell ref="E293:F293"/>
    <mergeCell ref="G293:H293"/>
    <mergeCell ref="A328:J328"/>
    <mergeCell ref="A329:J329"/>
    <mergeCell ref="A330:J330"/>
    <mergeCell ref="E334:F334"/>
    <mergeCell ref="G334:H334"/>
    <mergeCell ref="A248:J248"/>
    <mergeCell ref="E252:F252"/>
    <mergeCell ref="G252:H252"/>
    <mergeCell ref="A287:J287"/>
    <mergeCell ref="A288:J288"/>
    <mergeCell ref="A289:J289"/>
    <mergeCell ref="A206:J206"/>
    <mergeCell ref="A207:J207"/>
    <mergeCell ref="E211:F211"/>
    <mergeCell ref="G211:H211"/>
    <mergeCell ref="A246:J246"/>
    <mergeCell ref="A247:J247"/>
    <mergeCell ref="A164:J164"/>
    <mergeCell ref="A165:J165"/>
    <mergeCell ref="A166:J166"/>
    <mergeCell ref="E170:F170"/>
    <mergeCell ref="G170:H170"/>
    <mergeCell ref="A205:J205"/>
    <mergeCell ref="E88:F88"/>
    <mergeCell ref="G88:H88"/>
    <mergeCell ref="A123:J123"/>
    <mergeCell ref="A124:J124"/>
    <mergeCell ref="A125:J125"/>
    <mergeCell ref="E129:F129"/>
    <mergeCell ref="G129:H129"/>
    <mergeCell ref="A43:J43"/>
    <mergeCell ref="E47:F47"/>
    <mergeCell ref="G47:H47"/>
    <mergeCell ref="A82:J82"/>
    <mergeCell ref="A83:J83"/>
    <mergeCell ref="A84:J84"/>
    <mergeCell ref="A1:J1"/>
    <mergeCell ref="I5:J5"/>
    <mergeCell ref="E6:F6"/>
    <mergeCell ref="G6:H6"/>
    <mergeCell ref="A41:J41"/>
    <mergeCell ref="A42:J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2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7109375" style="1" customWidth="1"/>
    <col min="2" max="2" width="49.140625" style="1" customWidth="1"/>
    <col min="3" max="3" width="7.57421875" style="1" customWidth="1"/>
    <col min="4" max="4" width="6.140625" style="1" customWidth="1"/>
    <col min="5" max="6" width="9.140625" style="1" customWidth="1"/>
    <col min="7" max="7" width="9.00390625" style="1" customWidth="1"/>
    <col min="8" max="8" width="9.140625" style="1" customWidth="1"/>
    <col min="9" max="9" width="10.421875" style="1" customWidth="1"/>
    <col min="10" max="10" width="8.421875" style="1" customWidth="1"/>
    <col min="11" max="11" width="9.7109375" style="1" customWidth="1"/>
    <col min="12" max="12" width="6.421875" style="1" customWidth="1"/>
    <col min="13" max="13" width="9.00390625" style="1" customWidth="1"/>
    <col min="14" max="14" width="9.421875" style="1" customWidth="1"/>
    <col min="15" max="15" width="7.421875" style="1" customWidth="1"/>
    <col min="16" max="16" width="9.00390625" style="1" customWidth="1"/>
    <col min="17" max="17" width="6.8515625" style="1" customWidth="1"/>
    <col min="18" max="18" width="7.57421875" style="1" customWidth="1"/>
    <col min="19" max="20" width="9.00390625" style="1" customWidth="1"/>
    <col min="21" max="21" width="10.421875" style="1" customWidth="1"/>
    <col min="22" max="22" width="9.00390625" style="1" customWidth="1"/>
    <col min="23" max="23" width="11.140625" style="1" customWidth="1"/>
    <col min="24" max="16384" width="9.00390625" style="1" customWidth="1"/>
  </cols>
  <sheetData>
    <row r="1" spans="14:23" ht="21">
      <c r="N1" s="336" t="s">
        <v>890</v>
      </c>
      <c r="O1" s="336" t="s">
        <v>891</v>
      </c>
      <c r="P1" s="336" t="s">
        <v>892</v>
      </c>
      <c r="Q1" s="336" t="s">
        <v>9</v>
      </c>
      <c r="R1" s="1" t="s">
        <v>896</v>
      </c>
      <c r="U1" s="336" t="s">
        <v>867</v>
      </c>
      <c r="V1" s="336" t="s">
        <v>500</v>
      </c>
      <c r="W1" s="336" t="s">
        <v>500</v>
      </c>
    </row>
    <row r="2" spans="13:25" ht="21">
      <c r="M2" s="56" t="s">
        <v>897</v>
      </c>
      <c r="N2" s="1">
        <v>1</v>
      </c>
      <c r="O2" s="1">
        <v>1</v>
      </c>
      <c r="P2" s="1">
        <v>0.2</v>
      </c>
      <c r="Q2" s="1">
        <v>14</v>
      </c>
      <c r="R2" s="1">
        <v>1.5</v>
      </c>
      <c r="T2" s="1" t="s">
        <v>275</v>
      </c>
      <c r="U2" s="119">
        <v>1.3</v>
      </c>
      <c r="V2" s="1">
        <v>0.25</v>
      </c>
      <c r="W2" s="1">
        <v>0.25</v>
      </c>
      <c r="X2" s="131">
        <v>1.1375</v>
      </c>
      <c r="Y2" s="1" t="s">
        <v>16</v>
      </c>
    </row>
    <row r="3" spans="1:25" ht="23.25">
      <c r="A3" s="513" t="s">
        <v>0</v>
      </c>
      <c r="B3" s="513"/>
      <c r="C3" s="513"/>
      <c r="D3" s="513"/>
      <c r="E3" s="513"/>
      <c r="F3" s="513"/>
      <c r="G3" s="513"/>
      <c r="H3" s="513"/>
      <c r="I3" s="513"/>
      <c r="J3" s="513"/>
      <c r="M3" s="56" t="s">
        <v>898</v>
      </c>
      <c r="N3" s="1">
        <v>1.5</v>
      </c>
      <c r="O3" s="1">
        <v>1.5</v>
      </c>
      <c r="P3" s="1">
        <v>0.3</v>
      </c>
      <c r="Q3" s="1">
        <v>9</v>
      </c>
      <c r="R3" s="1">
        <v>1.5</v>
      </c>
      <c r="S3" s="119"/>
      <c r="T3" s="1" t="s">
        <v>275</v>
      </c>
      <c r="U3" s="119">
        <v>1.2</v>
      </c>
      <c r="V3" s="1">
        <v>0.25</v>
      </c>
      <c r="W3" s="1">
        <v>0.25</v>
      </c>
      <c r="X3" s="131">
        <v>0.6749999999999999</v>
      </c>
      <c r="Y3" s="1" t="s">
        <v>16</v>
      </c>
    </row>
    <row r="4" spans="1:19" ht="21">
      <c r="A4" s="515" t="s">
        <v>1</v>
      </c>
      <c r="B4" s="515"/>
      <c r="N4" s="1" t="s">
        <v>889</v>
      </c>
      <c r="P4" s="1">
        <v>23</v>
      </c>
      <c r="Q4" s="1" t="s">
        <v>276</v>
      </c>
      <c r="R4" s="132">
        <v>8.88</v>
      </c>
      <c r="S4" s="1" t="s">
        <v>16</v>
      </c>
    </row>
    <row r="5" spans="1:28" ht="17.25" customHeight="1" thickBot="1">
      <c r="A5" s="2"/>
      <c r="N5" s="56" t="s">
        <v>279</v>
      </c>
      <c r="O5" s="119">
        <v>3</v>
      </c>
      <c r="P5" s="1">
        <v>23</v>
      </c>
      <c r="Q5" s="1" t="s">
        <v>266</v>
      </c>
      <c r="R5" s="132">
        <v>2.7600000000000007</v>
      </c>
      <c r="S5" s="1" t="s">
        <v>16</v>
      </c>
      <c r="T5" s="257" t="s">
        <v>274</v>
      </c>
      <c r="U5" s="1">
        <v>0.2</v>
      </c>
      <c r="V5" s="1">
        <v>0.2</v>
      </c>
      <c r="W5" s="335" t="s">
        <v>962</v>
      </c>
      <c r="X5" s="119">
        <v>0</v>
      </c>
      <c r="Y5" s="257" t="s">
        <v>278</v>
      </c>
      <c r="Z5" s="1">
        <v>0</v>
      </c>
      <c r="AB5" s="1" t="s">
        <v>961</v>
      </c>
    </row>
    <row r="6" spans="1:28" ht="21">
      <c r="A6" s="550" t="s">
        <v>2</v>
      </c>
      <c r="B6" s="550" t="s">
        <v>3</v>
      </c>
      <c r="C6" s="552" t="s">
        <v>4</v>
      </c>
      <c r="D6" s="552"/>
      <c r="E6" s="553" t="s">
        <v>5</v>
      </c>
      <c r="F6" s="553"/>
      <c r="G6" s="553" t="s">
        <v>6</v>
      </c>
      <c r="H6" s="553"/>
      <c r="I6" s="262" t="s">
        <v>7</v>
      </c>
      <c r="J6" s="550" t="s">
        <v>8</v>
      </c>
      <c r="M6" s="257" t="s">
        <v>270</v>
      </c>
      <c r="N6" s="1">
        <v>0.15</v>
      </c>
      <c r="O6" s="1">
        <v>0.35</v>
      </c>
      <c r="T6" s="257" t="s">
        <v>271</v>
      </c>
      <c r="U6" s="1">
        <v>0.2</v>
      </c>
      <c r="V6" s="1">
        <v>0.4</v>
      </c>
      <c r="Z6" s="132">
        <v>0</v>
      </c>
      <c r="AA6" s="1" t="s">
        <v>16</v>
      </c>
      <c r="AB6" s="1" t="s">
        <v>960</v>
      </c>
    </row>
    <row r="7" spans="1:24" ht="21.75" thickBot="1">
      <c r="A7" s="551"/>
      <c r="B7" s="551"/>
      <c r="C7" s="264" t="s">
        <v>9</v>
      </c>
      <c r="D7" s="265" t="s">
        <v>10</v>
      </c>
      <c r="E7" s="266" t="s">
        <v>11</v>
      </c>
      <c r="F7" s="267" t="s">
        <v>12</v>
      </c>
      <c r="G7" s="266" t="s">
        <v>11</v>
      </c>
      <c r="H7" s="267" t="s">
        <v>12</v>
      </c>
      <c r="I7" s="263" t="s">
        <v>13</v>
      </c>
      <c r="J7" s="551"/>
      <c r="N7" s="1" t="s">
        <v>1153</v>
      </c>
      <c r="O7" s="119">
        <v>1</v>
      </c>
      <c r="P7" s="1" t="s">
        <v>269</v>
      </c>
      <c r="Q7" s="336">
        <v>1</v>
      </c>
      <c r="R7" s="1" t="s">
        <v>267</v>
      </c>
      <c r="T7" s="1" t="s">
        <v>1154</v>
      </c>
      <c r="U7" s="119">
        <v>2</v>
      </c>
      <c r="V7" s="1" t="s">
        <v>269</v>
      </c>
      <c r="W7" s="336">
        <v>3</v>
      </c>
      <c r="X7" s="1" t="s">
        <v>267</v>
      </c>
    </row>
    <row r="8" spans="1:24" ht="21">
      <c r="A8" s="48">
        <v>1</v>
      </c>
      <c r="B8" s="49" t="s">
        <v>14</v>
      </c>
      <c r="C8" s="38"/>
      <c r="D8" s="33"/>
      <c r="E8" s="261"/>
      <c r="F8" s="261"/>
      <c r="G8" s="261"/>
      <c r="H8" s="261"/>
      <c r="I8" s="261"/>
      <c r="J8" s="32"/>
      <c r="N8" s="1" t="s">
        <v>1153</v>
      </c>
      <c r="O8" s="119">
        <v>1.5</v>
      </c>
      <c r="P8" s="1" t="s">
        <v>269</v>
      </c>
      <c r="Q8" s="336">
        <v>5</v>
      </c>
      <c r="R8" s="1" t="s">
        <v>267</v>
      </c>
      <c r="T8" s="1" t="s">
        <v>1154</v>
      </c>
      <c r="U8" s="119">
        <v>4</v>
      </c>
      <c r="V8" s="1" t="s">
        <v>269</v>
      </c>
      <c r="W8" s="336">
        <v>1</v>
      </c>
      <c r="X8" s="1" t="s">
        <v>267</v>
      </c>
    </row>
    <row r="9" spans="1:28" ht="21">
      <c r="A9" s="13">
        <v>1.1</v>
      </c>
      <c r="B9" s="319" t="s">
        <v>837</v>
      </c>
      <c r="C9" s="252">
        <v>51.38</v>
      </c>
      <c r="D9" s="16" t="s">
        <v>16</v>
      </c>
      <c r="E9" s="124">
        <v>0</v>
      </c>
      <c r="F9" s="124">
        <v>0</v>
      </c>
      <c r="G9" s="236">
        <v>99</v>
      </c>
      <c r="H9" s="124">
        <v>5086.62</v>
      </c>
      <c r="I9" s="124">
        <v>5086.62</v>
      </c>
      <c r="J9" s="216"/>
      <c r="K9" s="217" t="s">
        <v>484</v>
      </c>
      <c r="L9" s="217"/>
      <c r="N9" s="1" t="s">
        <v>1153</v>
      </c>
      <c r="O9" s="119">
        <v>1.9</v>
      </c>
      <c r="P9" s="1" t="s">
        <v>269</v>
      </c>
      <c r="Q9" s="336">
        <v>1</v>
      </c>
      <c r="R9" s="1" t="s">
        <v>267</v>
      </c>
      <c r="T9" s="1" t="s">
        <v>1154</v>
      </c>
      <c r="U9" s="119">
        <v>0</v>
      </c>
      <c r="V9" s="1" t="s">
        <v>269</v>
      </c>
      <c r="W9" s="336">
        <v>0</v>
      </c>
      <c r="X9" s="1" t="s">
        <v>267</v>
      </c>
      <c r="Y9" s="258" t="s">
        <v>503</v>
      </c>
      <c r="Z9" s="336" t="s">
        <v>500</v>
      </c>
      <c r="AA9" s="336" t="s">
        <v>501</v>
      </c>
      <c r="AB9" s="336" t="s">
        <v>502</v>
      </c>
    </row>
    <row r="10" spans="1:28" ht="21">
      <c r="A10" s="13">
        <v>1.2</v>
      </c>
      <c r="B10" s="319" t="s">
        <v>845</v>
      </c>
      <c r="C10" s="252">
        <v>0</v>
      </c>
      <c r="D10" s="16" t="s">
        <v>413</v>
      </c>
      <c r="E10" s="124">
        <v>904.8</v>
      </c>
      <c r="F10" s="124">
        <v>0</v>
      </c>
      <c r="G10" s="124">
        <v>408.4</v>
      </c>
      <c r="H10" s="124">
        <v>0</v>
      </c>
      <c r="I10" s="124">
        <v>0</v>
      </c>
      <c r="J10" s="216"/>
      <c r="K10" s="217" t="s">
        <v>485</v>
      </c>
      <c r="L10" s="122" t="s">
        <v>519</v>
      </c>
      <c r="N10" s="1" t="s">
        <v>1153</v>
      </c>
      <c r="O10" s="119">
        <v>2</v>
      </c>
      <c r="P10" s="1" t="s">
        <v>269</v>
      </c>
      <c r="Q10" s="336">
        <v>3</v>
      </c>
      <c r="R10" s="129" t="s">
        <v>267</v>
      </c>
      <c r="T10" s="134" t="s">
        <v>277</v>
      </c>
      <c r="U10" s="135">
        <v>10</v>
      </c>
      <c r="V10" s="1" t="s">
        <v>268</v>
      </c>
      <c r="W10" s="131">
        <v>0.8000000000000002</v>
      </c>
      <c r="X10" s="1" t="s">
        <v>16</v>
      </c>
      <c r="Y10" s="1" t="s">
        <v>504</v>
      </c>
      <c r="Z10" s="119">
        <v>0</v>
      </c>
      <c r="AA10" s="119">
        <v>13.1</v>
      </c>
      <c r="AB10" s="119">
        <v>0.1</v>
      </c>
    </row>
    <row r="11" spans="1:28" ht="21">
      <c r="A11" s="13">
        <v>1.3</v>
      </c>
      <c r="B11" s="14" t="s">
        <v>838</v>
      </c>
      <c r="C11" s="252">
        <v>1.71</v>
      </c>
      <c r="D11" s="16" t="s">
        <v>16</v>
      </c>
      <c r="E11" s="124">
        <v>406.54</v>
      </c>
      <c r="F11" s="124">
        <v>695.1834</v>
      </c>
      <c r="G11" s="124">
        <v>91</v>
      </c>
      <c r="H11" s="124">
        <v>155.60999999999999</v>
      </c>
      <c r="I11" s="124">
        <v>850.7934</v>
      </c>
      <c r="J11" s="216"/>
      <c r="K11" s="217" t="s">
        <v>485</v>
      </c>
      <c r="L11" s="217"/>
      <c r="N11" s="1" t="s">
        <v>1153</v>
      </c>
      <c r="O11" s="119">
        <v>0</v>
      </c>
      <c r="P11" s="1" t="s">
        <v>269</v>
      </c>
      <c r="Q11" s="336">
        <v>0</v>
      </c>
      <c r="R11" s="1" t="s">
        <v>267</v>
      </c>
      <c r="S11" s="257" t="s">
        <v>273</v>
      </c>
      <c r="T11" s="1">
        <v>0.2</v>
      </c>
      <c r="U11" s="1">
        <v>0.4</v>
      </c>
      <c r="Y11" s="1" t="s">
        <v>505</v>
      </c>
      <c r="Z11" s="119">
        <v>0</v>
      </c>
      <c r="AA11" s="119">
        <v>4</v>
      </c>
      <c r="AB11" s="119">
        <v>0.1</v>
      </c>
    </row>
    <row r="12" spans="1:28" ht="21">
      <c r="A12" s="13">
        <v>1.4</v>
      </c>
      <c r="B12" s="14" t="s">
        <v>839</v>
      </c>
      <c r="C12" s="252">
        <v>1.71</v>
      </c>
      <c r="D12" s="16" t="s">
        <v>16</v>
      </c>
      <c r="E12" s="124">
        <v>1859.81</v>
      </c>
      <c r="F12" s="124">
        <v>3180.2751</v>
      </c>
      <c r="G12" s="124">
        <v>306</v>
      </c>
      <c r="H12" s="124">
        <v>523.26</v>
      </c>
      <c r="I12" s="124">
        <v>3703.5351</v>
      </c>
      <c r="J12" s="216"/>
      <c r="K12" s="217" t="s">
        <v>485</v>
      </c>
      <c r="L12" s="217"/>
      <c r="N12" s="1" t="s">
        <v>1153</v>
      </c>
      <c r="O12" s="119">
        <v>0</v>
      </c>
      <c r="P12" s="1" t="s">
        <v>269</v>
      </c>
      <c r="Q12" s="336">
        <v>0</v>
      </c>
      <c r="R12" s="1" t="s">
        <v>267</v>
      </c>
      <c r="T12" s="1" t="s">
        <v>1155</v>
      </c>
      <c r="U12" s="119">
        <v>4</v>
      </c>
      <c r="V12" s="1" t="s">
        <v>269</v>
      </c>
      <c r="W12" s="336">
        <v>6</v>
      </c>
      <c r="X12" s="1" t="s">
        <v>267</v>
      </c>
      <c r="Z12" s="56" t="s">
        <v>506</v>
      </c>
      <c r="AA12" s="130">
        <v>0</v>
      </c>
      <c r="AB12" s="1" t="s">
        <v>16</v>
      </c>
    </row>
    <row r="13" spans="1:24" ht="21">
      <c r="A13" s="13">
        <v>1.5</v>
      </c>
      <c r="B13" s="14" t="s">
        <v>840</v>
      </c>
      <c r="C13" s="252">
        <v>44.15</v>
      </c>
      <c r="D13" s="16" t="s">
        <v>23</v>
      </c>
      <c r="E13" s="124">
        <v>401.87</v>
      </c>
      <c r="F13" s="124">
        <v>17742.5605</v>
      </c>
      <c r="G13" s="124">
        <v>133</v>
      </c>
      <c r="H13" s="124">
        <v>5871.95</v>
      </c>
      <c r="I13" s="124">
        <v>23614.5105</v>
      </c>
      <c r="J13" s="216"/>
      <c r="K13" s="217" t="s">
        <v>485</v>
      </c>
      <c r="L13" s="122" t="s">
        <v>263</v>
      </c>
      <c r="T13" s="1" t="s">
        <v>1155</v>
      </c>
      <c r="U13" s="119">
        <v>5.5</v>
      </c>
      <c r="V13" s="1" t="s">
        <v>269</v>
      </c>
      <c r="W13" s="336">
        <v>1</v>
      </c>
      <c r="X13" s="1" t="s">
        <v>267</v>
      </c>
    </row>
    <row r="14" spans="1:26" ht="21">
      <c r="A14" s="13">
        <v>1.6</v>
      </c>
      <c r="B14" s="319" t="s">
        <v>24</v>
      </c>
      <c r="C14" s="252">
        <v>3496.83</v>
      </c>
      <c r="D14" s="16" t="s">
        <v>25</v>
      </c>
      <c r="E14" s="124"/>
      <c r="F14" s="124"/>
      <c r="G14" s="124"/>
      <c r="H14" s="124"/>
      <c r="I14" s="124"/>
      <c r="J14" s="18"/>
      <c r="L14" s="122" t="s">
        <v>851</v>
      </c>
      <c r="N14" s="1" t="s">
        <v>1153</v>
      </c>
      <c r="O14" s="119">
        <v>0</v>
      </c>
      <c r="P14" s="1" t="s">
        <v>269</v>
      </c>
      <c r="Q14" s="336">
        <v>0</v>
      </c>
      <c r="R14" s="1" t="s">
        <v>267</v>
      </c>
      <c r="T14" s="1" t="s">
        <v>1155</v>
      </c>
      <c r="U14" s="119">
        <v>0</v>
      </c>
      <c r="V14" s="1" t="s">
        <v>269</v>
      </c>
      <c r="W14" s="336">
        <v>0</v>
      </c>
      <c r="X14" s="1" t="s">
        <v>267</v>
      </c>
      <c r="Y14" s="259" t="s">
        <v>853</v>
      </c>
      <c r="Z14" s="260"/>
    </row>
    <row r="15" spans="1:32" ht="21">
      <c r="A15" s="13"/>
      <c r="B15" s="319" t="s">
        <v>846</v>
      </c>
      <c r="C15" s="252">
        <v>322.94</v>
      </c>
      <c r="D15" s="16" t="s">
        <v>25</v>
      </c>
      <c r="E15" s="124">
        <v>22.299999999999997</v>
      </c>
      <c r="F15" s="124">
        <v>7201.561999999999</v>
      </c>
      <c r="G15" s="124">
        <v>4.1</v>
      </c>
      <c r="H15" s="124">
        <v>1324.0539999999999</v>
      </c>
      <c r="I15" s="124">
        <v>8525.615999999998</v>
      </c>
      <c r="J15" s="216"/>
      <c r="K15" s="1">
        <v>319.39</v>
      </c>
      <c r="L15" s="218">
        <v>0.05</v>
      </c>
      <c r="M15" s="1">
        <v>15.9695</v>
      </c>
      <c r="N15" s="1" t="s">
        <v>1153</v>
      </c>
      <c r="O15" s="119">
        <v>0</v>
      </c>
      <c r="P15" s="1" t="s">
        <v>269</v>
      </c>
      <c r="Q15" s="336">
        <v>0</v>
      </c>
      <c r="R15" s="1" t="s">
        <v>267</v>
      </c>
      <c r="T15" s="134" t="s">
        <v>277</v>
      </c>
      <c r="U15" s="135">
        <v>29.5</v>
      </c>
      <c r="V15" s="1" t="s">
        <v>268</v>
      </c>
      <c r="W15" s="131">
        <v>2.3600000000000003</v>
      </c>
      <c r="X15" s="1" t="s">
        <v>16</v>
      </c>
      <c r="Z15" s="336" t="s">
        <v>500</v>
      </c>
      <c r="AA15" s="336" t="s">
        <v>501</v>
      </c>
      <c r="AB15" s="336" t="s">
        <v>502</v>
      </c>
      <c r="AD15" s="336" t="s">
        <v>500</v>
      </c>
      <c r="AE15" s="336" t="s">
        <v>501</v>
      </c>
      <c r="AF15" s="336" t="s">
        <v>502</v>
      </c>
    </row>
    <row r="16" spans="1:32" ht="21">
      <c r="A16" s="13"/>
      <c r="B16" s="319" t="s">
        <v>847</v>
      </c>
      <c r="C16" s="252">
        <v>1199.32</v>
      </c>
      <c r="D16" s="16" t="s">
        <v>25</v>
      </c>
      <c r="E16" s="124">
        <v>21.35</v>
      </c>
      <c r="F16" s="124">
        <v>25605.482</v>
      </c>
      <c r="G16" s="124">
        <v>4.1</v>
      </c>
      <c r="H16" s="124">
        <v>4917.2119999999995</v>
      </c>
      <c r="I16" s="124">
        <v>30522.694</v>
      </c>
      <c r="J16" s="216"/>
      <c r="K16" s="119">
        <v>459.89</v>
      </c>
      <c r="L16" s="218">
        <v>0.05</v>
      </c>
      <c r="M16" s="1">
        <v>22.994500000000002</v>
      </c>
      <c r="N16" s="1" t="s">
        <v>1153</v>
      </c>
      <c r="O16" s="119">
        <v>0</v>
      </c>
      <c r="P16" s="1" t="s">
        <v>269</v>
      </c>
      <c r="Q16" s="336">
        <v>0</v>
      </c>
      <c r="R16" s="1" t="s">
        <v>267</v>
      </c>
      <c r="S16" s="257" t="s">
        <v>272</v>
      </c>
      <c r="T16" s="1">
        <v>0.2</v>
      </c>
      <c r="U16" s="1">
        <v>0.4</v>
      </c>
      <c r="Y16" s="56" t="s">
        <v>504</v>
      </c>
      <c r="Z16" s="119">
        <v>2</v>
      </c>
      <c r="AA16" s="119">
        <v>2</v>
      </c>
      <c r="AB16" s="119">
        <v>0.05</v>
      </c>
      <c r="AC16" s="56" t="s">
        <v>900</v>
      </c>
      <c r="AD16" s="119">
        <v>2</v>
      </c>
      <c r="AE16" s="119">
        <v>4</v>
      </c>
      <c r="AF16" s="119">
        <v>0.05</v>
      </c>
    </row>
    <row r="17" spans="1:32" ht="21">
      <c r="A17" s="13"/>
      <c r="B17" s="319" t="s">
        <v>1053</v>
      </c>
      <c r="C17" s="252">
        <v>830.29</v>
      </c>
      <c r="D17" s="16" t="s">
        <v>25</v>
      </c>
      <c r="E17" s="124">
        <v>20.56</v>
      </c>
      <c r="F17" s="124">
        <v>17070.7624</v>
      </c>
      <c r="G17" s="124">
        <v>3.3</v>
      </c>
      <c r="H17" s="124">
        <v>2739.957</v>
      </c>
      <c r="I17" s="124">
        <v>19810.719399999998</v>
      </c>
      <c r="J17" s="216"/>
      <c r="K17" s="1">
        <v>776.44</v>
      </c>
      <c r="L17" s="218">
        <v>0.05</v>
      </c>
      <c r="M17" s="1">
        <v>38.822</v>
      </c>
      <c r="N17" s="134" t="s">
        <v>277</v>
      </c>
      <c r="O17" s="135">
        <v>16.4</v>
      </c>
      <c r="P17" s="1" t="s">
        <v>268</v>
      </c>
      <c r="Q17" s="131">
        <v>0.861</v>
      </c>
      <c r="R17" s="1" t="s">
        <v>16</v>
      </c>
      <c r="T17" s="1" t="s">
        <v>1156</v>
      </c>
      <c r="U17" s="119">
        <v>2</v>
      </c>
      <c r="V17" s="1" t="s">
        <v>269</v>
      </c>
      <c r="W17" s="336">
        <v>1</v>
      </c>
      <c r="X17" s="1" t="s">
        <v>267</v>
      </c>
      <c r="Y17" s="56" t="s">
        <v>505</v>
      </c>
      <c r="Z17" s="119">
        <v>2</v>
      </c>
      <c r="AA17" s="119">
        <v>2</v>
      </c>
      <c r="AB17" s="119">
        <v>0.05</v>
      </c>
      <c r="AC17" s="56" t="s">
        <v>901</v>
      </c>
      <c r="AD17" s="119">
        <v>2</v>
      </c>
      <c r="AE17" s="119">
        <v>4</v>
      </c>
      <c r="AF17" s="119">
        <v>0.05</v>
      </c>
    </row>
    <row r="18" spans="1:32" ht="21">
      <c r="A18" s="13"/>
      <c r="B18" s="319" t="s">
        <v>848</v>
      </c>
      <c r="C18" s="252">
        <v>772.45</v>
      </c>
      <c r="D18" s="16" t="s">
        <v>25</v>
      </c>
      <c r="E18" s="124">
        <v>22.7</v>
      </c>
      <c r="F18" s="124">
        <v>17534.615</v>
      </c>
      <c r="G18" s="124">
        <v>3.3</v>
      </c>
      <c r="H18" s="124">
        <v>2549.085</v>
      </c>
      <c r="I18" s="124">
        <v>20083.7</v>
      </c>
      <c r="J18" s="216"/>
      <c r="K18" s="1">
        <v>739.62</v>
      </c>
      <c r="L18" s="218">
        <v>0.05</v>
      </c>
      <c r="M18" s="1">
        <v>36.981</v>
      </c>
      <c r="N18" s="257" t="s">
        <v>893</v>
      </c>
      <c r="O18" s="1">
        <v>0.2</v>
      </c>
      <c r="P18" s="1">
        <v>0.4</v>
      </c>
      <c r="T18" s="1" t="s">
        <v>1156</v>
      </c>
      <c r="U18" s="119">
        <v>0</v>
      </c>
      <c r="V18" s="1" t="s">
        <v>269</v>
      </c>
      <c r="W18" s="336">
        <v>0</v>
      </c>
      <c r="X18" s="1" t="s">
        <v>267</v>
      </c>
      <c r="Y18" s="56" t="s">
        <v>854</v>
      </c>
      <c r="Z18" s="119">
        <v>2</v>
      </c>
      <c r="AA18" s="119">
        <v>4</v>
      </c>
      <c r="AB18" s="119">
        <v>0.05</v>
      </c>
      <c r="AC18" s="56" t="s">
        <v>902</v>
      </c>
      <c r="AD18" s="119">
        <v>0</v>
      </c>
      <c r="AE18" s="119">
        <v>0</v>
      </c>
      <c r="AF18" s="119">
        <v>0</v>
      </c>
    </row>
    <row r="19" spans="1:30" ht="21">
      <c r="A19" s="13"/>
      <c r="B19" s="319" t="s">
        <v>1051</v>
      </c>
      <c r="C19" s="252">
        <v>371.83</v>
      </c>
      <c r="D19" s="16" t="s">
        <v>25</v>
      </c>
      <c r="E19" s="124">
        <v>22</v>
      </c>
      <c r="F19" s="124">
        <v>8180.259999999999</v>
      </c>
      <c r="G19" s="124">
        <v>3.3</v>
      </c>
      <c r="H19" s="124">
        <v>1227.039</v>
      </c>
      <c r="I19" s="124">
        <v>9407.298999999999</v>
      </c>
      <c r="J19" s="216"/>
      <c r="K19" s="1">
        <v>344.64</v>
      </c>
      <c r="L19" s="218">
        <v>0.05</v>
      </c>
      <c r="M19" s="1">
        <v>17.232</v>
      </c>
      <c r="N19" s="1" t="s">
        <v>1157</v>
      </c>
      <c r="O19" s="119">
        <v>4</v>
      </c>
      <c r="P19" s="1" t="s">
        <v>269</v>
      </c>
      <c r="Q19" s="336">
        <v>1</v>
      </c>
      <c r="R19" s="1" t="s">
        <v>267</v>
      </c>
      <c r="T19" s="134" t="s">
        <v>277</v>
      </c>
      <c r="U19" s="135">
        <v>2</v>
      </c>
      <c r="V19" s="1" t="s">
        <v>268</v>
      </c>
      <c r="W19" s="130">
        <v>0.16000000000000003</v>
      </c>
      <c r="X19" s="1" t="s">
        <v>16</v>
      </c>
      <c r="Z19" s="56" t="s">
        <v>506</v>
      </c>
      <c r="AA19" s="131">
        <v>1.6</v>
      </c>
      <c r="AB19" s="1" t="s">
        <v>16</v>
      </c>
      <c r="AD19" s="1" t="s">
        <v>1054</v>
      </c>
    </row>
    <row r="20" spans="1:30" ht="21">
      <c r="A20" s="13"/>
      <c r="B20" s="319" t="s">
        <v>30</v>
      </c>
      <c r="C20" s="252">
        <v>874.21</v>
      </c>
      <c r="D20" s="16" t="s">
        <v>25</v>
      </c>
      <c r="E20" s="124">
        <v>32.71</v>
      </c>
      <c r="F20" s="124">
        <v>28595.4091</v>
      </c>
      <c r="G20" s="124">
        <v>0</v>
      </c>
      <c r="H20" s="124">
        <v>0</v>
      </c>
      <c r="I20" s="124">
        <v>28595.4091</v>
      </c>
      <c r="J20" s="216"/>
      <c r="K20" s="25">
        <v>116945.4375</v>
      </c>
      <c r="N20" s="134" t="s">
        <v>277</v>
      </c>
      <c r="O20" s="135">
        <v>4</v>
      </c>
      <c r="P20" s="1" t="s">
        <v>268</v>
      </c>
      <c r="Q20" s="131">
        <v>0.32000000000000006</v>
      </c>
      <c r="R20" s="1" t="s">
        <v>16</v>
      </c>
      <c r="S20" s="257" t="s">
        <v>894</v>
      </c>
      <c r="T20" s="1">
        <v>0.2</v>
      </c>
      <c r="U20" s="1">
        <v>0.4</v>
      </c>
      <c r="AD20" s="1" t="s">
        <v>1052</v>
      </c>
    </row>
    <row r="21" spans="1:26" ht="21">
      <c r="A21" s="13">
        <v>1.7</v>
      </c>
      <c r="B21" s="319" t="s">
        <v>1118</v>
      </c>
      <c r="C21" s="137"/>
      <c r="D21" s="16"/>
      <c r="E21" s="124"/>
      <c r="F21" s="124"/>
      <c r="G21" s="124"/>
      <c r="H21" s="124"/>
      <c r="I21" s="124"/>
      <c r="J21" s="18"/>
      <c r="K21" s="133" t="s">
        <v>1093</v>
      </c>
      <c r="T21" s="1" t="s">
        <v>1158</v>
      </c>
      <c r="U21" s="119">
        <v>4</v>
      </c>
      <c r="V21" s="1" t="s">
        <v>269</v>
      </c>
      <c r="W21" s="336">
        <v>1</v>
      </c>
      <c r="X21" s="1" t="s">
        <v>267</v>
      </c>
      <c r="Y21" s="259" t="s">
        <v>855</v>
      </c>
      <c r="Z21" s="260"/>
    </row>
    <row r="22" spans="1:28" ht="21">
      <c r="A22" s="13"/>
      <c r="B22" s="319" t="s">
        <v>487</v>
      </c>
      <c r="C22" s="252">
        <v>22.55</v>
      </c>
      <c r="D22" s="16" t="s">
        <v>16</v>
      </c>
      <c r="E22" s="124">
        <v>1908.88</v>
      </c>
      <c r="F22" s="124">
        <v>43045.244000000006</v>
      </c>
      <c r="G22" s="124">
        <v>306</v>
      </c>
      <c r="H22" s="124">
        <v>6900.3</v>
      </c>
      <c r="I22" s="124">
        <v>49945.54400000001</v>
      </c>
      <c r="J22" s="216"/>
      <c r="K22" s="133">
        <v>21.48</v>
      </c>
      <c r="L22" s="218">
        <v>0.05</v>
      </c>
      <c r="M22" s="1">
        <v>1.074</v>
      </c>
      <c r="N22" s="257" t="s">
        <v>899</v>
      </c>
      <c r="O22" s="1">
        <v>0.2</v>
      </c>
      <c r="P22" s="1">
        <v>0.4</v>
      </c>
      <c r="T22" s="134" t="s">
        <v>277</v>
      </c>
      <c r="U22" s="135">
        <v>4</v>
      </c>
      <c r="V22" s="1" t="s">
        <v>268</v>
      </c>
      <c r="W22" s="131">
        <v>0.32000000000000006</v>
      </c>
      <c r="X22" s="1" t="s">
        <v>16</v>
      </c>
      <c r="Z22" s="336" t="s">
        <v>500</v>
      </c>
      <c r="AA22" s="336" t="s">
        <v>501</v>
      </c>
      <c r="AB22" s="336" t="s">
        <v>502</v>
      </c>
    </row>
    <row r="23" spans="1:28" ht="21">
      <c r="A23" s="13"/>
      <c r="B23" s="319" t="s">
        <v>486</v>
      </c>
      <c r="C23" s="275">
        <v>11</v>
      </c>
      <c r="D23" s="16" t="s">
        <v>16</v>
      </c>
      <c r="E23" s="124">
        <v>1810.75</v>
      </c>
      <c r="F23" s="124">
        <v>19918.25</v>
      </c>
      <c r="G23" s="124">
        <v>306</v>
      </c>
      <c r="H23" s="124">
        <v>3366</v>
      </c>
      <c r="I23" s="124">
        <v>23284.25</v>
      </c>
      <c r="J23" s="216"/>
      <c r="K23" s="133">
        <v>10.48</v>
      </c>
      <c r="L23" s="218">
        <v>0.05</v>
      </c>
      <c r="M23" s="1">
        <v>0.524</v>
      </c>
      <c r="N23" s="1" t="s">
        <v>1159</v>
      </c>
      <c r="O23" s="119">
        <v>2</v>
      </c>
      <c r="P23" s="1" t="s">
        <v>269</v>
      </c>
      <c r="Q23" s="336">
        <v>1</v>
      </c>
      <c r="R23" s="1" t="s">
        <v>267</v>
      </c>
      <c r="Y23" s="1" t="s">
        <v>856</v>
      </c>
      <c r="Z23" s="119">
        <v>1.5</v>
      </c>
      <c r="AA23" s="119">
        <v>1.2</v>
      </c>
      <c r="AB23" s="119">
        <v>0.15</v>
      </c>
    </row>
    <row r="24" spans="1:29" ht="21">
      <c r="A24" s="13">
        <v>1.8</v>
      </c>
      <c r="B24" s="14" t="s">
        <v>34</v>
      </c>
      <c r="C24" s="252">
        <v>1369.71</v>
      </c>
      <c r="D24" s="16" t="s">
        <v>25</v>
      </c>
      <c r="E24" s="124">
        <v>0</v>
      </c>
      <c r="F24" s="124">
        <v>0</v>
      </c>
      <c r="G24" s="124">
        <v>10</v>
      </c>
      <c r="H24" s="124">
        <v>13697.1</v>
      </c>
      <c r="I24" s="124">
        <v>13697.1</v>
      </c>
      <c r="J24" s="324" t="s">
        <v>510</v>
      </c>
      <c r="L24" s="56"/>
      <c r="N24" s="1" t="s">
        <v>1159</v>
      </c>
      <c r="O24" s="119">
        <v>5</v>
      </c>
      <c r="P24" s="1" t="s">
        <v>269</v>
      </c>
      <c r="Q24" s="336">
        <v>2</v>
      </c>
      <c r="R24" s="1" t="s">
        <v>267</v>
      </c>
      <c r="Y24" s="1" t="s">
        <v>857</v>
      </c>
      <c r="Z24" s="119">
        <v>0</v>
      </c>
      <c r="AA24" s="119">
        <v>0</v>
      </c>
      <c r="AB24" s="119">
        <v>0</v>
      </c>
      <c r="AC24" s="1">
        <v>0</v>
      </c>
    </row>
    <row r="25" spans="1:28" ht="21">
      <c r="A25" s="13"/>
      <c r="B25" s="18" t="s">
        <v>1160</v>
      </c>
      <c r="C25" s="252">
        <v>67.24</v>
      </c>
      <c r="D25" s="16" t="s">
        <v>25</v>
      </c>
      <c r="E25" s="124">
        <v>24.1</v>
      </c>
      <c r="F25" s="124">
        <v>1620.484</v>
      </c>
      <c r="G25" s="124">
        <v>0</v>
      </c>
      <c r="H25" s="124">
        <v>0</v>
      </c>
      <c r="I25" s="124">
        <v>1620.484</v>
      </c>
      <c r="J25" s="215"/>
      <c r="L25" s="56"/>
      <c r="N25" s="134" t="s">
        <v>277</v>
      </c>
      <c r="O25" s="135">
        <v>2</v>
      </c>
      <c r="P25" s="1" t="s">
        <v>268</v>
      </c>
      <c r="Q25" s="131">
        <v>0.9600000000000002</v>
      </c>
      <c r="R25" s="1" t="s">
        <v>16</v>
      </c>
      <c r="U25" s="257" t="s">
        <v>966</v>
      </c>
      <c r="V25" s="1">
        <v>0.2</v>
      </c>
      <c r="W25" s="1">
        <v>0.4</v>
      </c>
      <c r="AA25" s="130">
        <v>0.26999999999999996</v>
      </c>
      <c r="AB25" s="1" t="s">
        <v>16</v>
      </c>
    </row>
    <row r="26" spans="1:26" ht="21">
      <c r="A26" s="13"/>
      <c r="B26" s="18" t="s">
        <v>1161</v>
      </c>
      <c r="C26" s="252">
        <v>663.17</v>
      </c>
      <c r="D26" s="16" t="s">
        <v>25</v>
      </c>
      <c r="E26" s="124">
        <v>24.19</v>
      </c>
      <c r="F26" s="124">
        <v>16042.0823</v>
      </c>
      <c r="G26" s="124">
        <v>0</v>
      </c>
      <c r="H26" s="124">
        <v>0</v>
      </c>
      <c r="I26" s="124">
        <v>16042.0823</v>
      </c>
      <c r="J26" s="216"/>
      <c r="L26" s="56"/>
      <c r="N26" s="218"/>
      <c r="P26" s="56" t="s">
        <v>895</v>
      </c>
      <c r="Q26" s="230">
        <v>98.3</v>
      </c>
      <c r="R26" s="1" t="s">
        <v>529</v>
      </c>
      <c r="V26" s="1" t="s">
        <v>1162</v>
      </c>
      <c r="W26" s="119">
        <v>4</v>
      </c>
      <c r="X26" s="1" t="s">
        <v>269</v>
      </c>
      <c r="Y26" s="336">
        <v>1</v>
      </c>
      <c r="Z26" s="1" t="s">
        <v>267</v>
      </c>
    </row>
    <row r="27" spans="1:29" ht="21">
      <c r="A27" s="13"/>
      <c r="B27" s="18" t="s">
        <v>1075</v>
      </c>
      <c r="C27" s="252">
        <v>639.3</v>
      </c>
      <c r="D27" s="16" t="s">
        <v>25</v>
      </c>
      <c r="E27" s="124">
        <v>24.66</v>
      </c>
      <c r="F27" s="124">
        <v>15765.137999999999</v>
      </c>
      <c r="G27" s="124">
        <v>0</v>
      </c>
      <c r="H27" s="124">
        <v>0</v>
      </c>
      <c r="I27" s="124">
        <v>15765.137999999999</v>
      </c>
      <c r="J27" s="136">
        <v>48.94559999999999</v>
      </c>
      <c r="L27" s="56" t="s">
        <v>256</v>
      </c>
      <c r="M27" s="119">
        <v>40.61</v>
      </c>
      <c r="N27" s="1" t="s">
        <v>257</v>
      </c>
      <c r="O27" s="120">
        <v>978.5</v>
      </c>
      <c r="P27" s="1" t="s">
        <v>1163</v>
      </c>
      <c r="Q27" s="120">
        <v>24.1</v>
      </c>
      <c r="R27" s="1" t="s">
        <v>258</v>
      </c>
      <c r="S27" s="1" t="s">
        <v>460</v>
      </c>
      <c r="V27" s="1" t="s">
        <v>1162</v>
      </c>
      <c r="W27" s="119">
        <v>0</v>
      </c>
      <c r="X27" s="1" t="s">
        <v>269</v>
      </c>
      <c r="Y27" s="336">
        <v>0</v>
      </c>
      <c r="Z27" s="1" t="s">
        <v>267</v>
      </c>
      <c r="AA27" s="257" t="s">
        <v>968</v>
      </c>
      <c r="AB27" s="1">
        <v>0.25</v>
      </c>
      <c r="AC27" s="1">
        <v>0.5</v>
      </c>
    </row>
    <row r="28" spans="1:32" ht="21">
      <c r="A28" s="20"/>
      <c r="B28" s="21" t="s">
        <v>1076</v>
      </c>
      <c r="C28" s="316">
        <v>584.59</v>
      </c>
      <c r="D28" s="23" t="s">
        <v>25</v>
      </c>
      <c r="E28" s="125">
        <v>24.92</v>
      </c>
      <c r="F28" s="125">
        <v>14567.982800000002</v>
      </c>
      <c r="G28" s="125">
        <v>0</v>
      </c>
      <c r="H28" s="125">
        <v>0</v>
      </c>
      <c r="I28" s="125">
        <v>14567.982800000002</v>
      </c>
      <c r="J28" s="318">
        <v>48.94559999999999</v>
      </c>
      <c r="L28" s="56" t="s">
        <v>256</v>
      </c>
      <c r="M28" s="119">
        <v>25.5</v>
      </c>
      <c r="N28" s="1" t="s">
        <v>257</v>
      </c>
      <c r="O28" s="120">
        <v>616.82</v>
      </c>
      <c r="P28" s="1" t="s">
        <v>1163</v>
      </c>
      <c r="Q28" s="120">
        <v>24.19</v>
      </c>
      <c r="R28" s="1" t="s">
        <v>258</v>
      </c>
      <c r="S28" s="1" t="s">
        <v>460</v>
      </c>
      <c r="V28" s="134" t="s">
        <v>277</v>
      </c>
      <c r="W28" s="135">
        <v>4</v>
      </c>
      <c r="X28" s="1" t="s">
        <v>268</v>
      </c>
      <c r="Y28" s="130">
        <v>0.32000000000000006</v>
      </c>
      <c r="Z28" s="1" t="s">
        <v>16</v>
      </c>
      <c r="AB28" s="1" t="s">
        <v>1164</v>
      </c>
      <c r="AC28" s="119">
        <v>4</v>
      </c>
      <c r="AD28" s="1" t="s">
        <v>269</v>
      </c>
      <c r="AE28" s="336">
        <v>1</v>
      </c>
      <c r="AF28" s="1" t="s">
        <v>267</v>
      </c>
    </row>
    <row r="29" spans="1:32" ht="23.25">
      <c r="A29" s="513" t="s">
        <v>0</v>
      </c>
      <c r="B29" s="513"/>
      <c r="C29" s="513"/>
      <c r="D29" s="513"/>
      <c r="E29" s="513"/>
      <c r="F29" s="513"/>
      <c r="G29" s="513"/>
      <c r="H29" s="513"/>
      <c r="I29" s="513"/>
      <c r="J29" s="513"/>
      <c r="K29" s="138">
        <v>293291.1442666667</v>
      </c>
      <c r="L29" s="56" t="s">
        <v>256</v>
      </c>
      <c r="M29" s="119">
        <v>23.5</v>
      </c>
      <c r="N29" s="1" t="s">
        <v>257</v>
      </c>
      <c r="O29" s="120">
        <v>579.44</v>
      </c>
      <c r="P29" s="1" t="s">
        <v>1163</v>
      </c>
      <c r="Q29" s="120">
        <v>24.66</v>
      </c>
      <c r="R29" s="1" t="s">
        <v>258</v>
      </c>
      <c r="S29" s="1" t="s">
        <v>461</v>
      </c>
      <c r="AB29" s="1" t="s">
        <v>1164</v>
      </c>
      <c r="AC29" s="119">
        <v>0</v>
      </c>
      <c r="AD29" s="1" t="s">
        <v>269</v>
      </c>
      <c r="AE29" s="336">
        <v>0</v>
      </c>
      <c r="AF29" s="1" t="s">
        <v>267</v>
      </c>
    </row>
    <row r="30" spans="1:32" ht="21">
      <c r="A30" s="515" t="s">
        <v>1</v>
      </c>
      <c r="B30" s="515"/>
      <c r="L30" s="56" t="s">
        <v>256</v>
      </c>
      <c r="M30" s="119">
        <v>21</v>
      </c>
      <c r="N30" s="1" t="s">
        <v>257</v>
      </c>
      <c r="O30" s="120">
        <v>523.36</v>
      </c>
      <c r="P30" s="1" t="s">
        <v>1163</v>
      </c>
      <c r="Q30" s="120">
        <v>24.92</v>
      </c>
      <c r="R30" s="1" t="s">
        <v>258</v>
      </c>
      <c r="S30" s="1" t="s">
        <v>462</v>
      </c>
      <c r="U30" s="257" t="s">
        <v>967</v>
      </c>
      <c r="V30" s="1">
        <v>0.25</v>
      </c>
      <c r="W30" s="1">
        <v>0.5</v>
      </c>
      <c r="AB30" s="134" t="s">
        <v>277</v>
      </c>
      <c r="AC30" s="135">
        <v>4</v>
      </c>
      <c r="AD30" s="1" t="s">
        <v>268</v>
      </c>
      <c r="AE30" s="130">
        <v>0.5</v>
      </c>
      <c r="AF30" s="1" t="s">
        <v>16</v>
      </c>
    </row>
    <row r="31" spans="1:26" ht="21.75" thickBot="1">
      <c r="A31" s="2"/>
      <c r="L31" s="56" t="s">
        <v>256</v>
      </c>
      <c r="M31" s="119">
        <v>20.04</v>
      </c>
      <c r="N31" s="1" t="s">
        <v>257</v>
      </c>
      <c r="O31" s="336">
        <v>11.21</v>
      </c>
      <c r="P31" s="1" t="s">
        <v>1163</v>
      </c>
      <c r="Q31" s="120">
        <v>0.56</v>
      </c>
      <c r="R31" s="1" t="s">
        <v>258</v>
      </c>
      <c r="S31" s="1" t="s">
        <v>508</v>
      </c>
      <c r="V31" s="1" t="s">
        <v>1165</v>
      </c>
      <c r="W31" s="119">
        <v>4</v>
      </c>
      <c r="X31" s="1" t="s">
        <v>269</v>
      </c>
      <c r="Y31" s="336">
        <v>1</v>
      </c>
      <c r="Z31" s="1" t="s">
        <v>267</v>
      </c>
    </row>
    <row r="32" spans="1:29" ht="21">
      <c r="A32" s="516" t="s">
        <v>2</v>
      </c>
      <c r="B32" s="518" t="s">
        <v>3</v>
      </c>
      <c r="C32" s="520" t="s">
        <v>4</v>
      </c>
      <c r="D32" s="520"/>
      <c r="E32" s="521" t="s">
        <v>5</v>
      </c>
      <c r="F32" s="522"/>
      <c r="G32" s="521" t="s">
        <v>6</v>
      </c>
      <c r="H32" s="523"/>
      <c r="I32" s="3" t="s">
        <v>7</v>
      </c>
      <c r="J32" s="524" t="s">
        <v>8</v>
      </c>
      <c r="L32" s="56" t="s">
        <v>1060</v>
      </c>
      <c r="M32" s="1">
        <v>125</v>
      </c>
      <c r="N32" s="218">
        <v>0.07</v>
      </c>
      <c r="V32" s="1" t="s">
        <v>1165</v>
      </c>
      <c r="W32" s="119">
        <v>0</v>
      </c>
      <c r="X32" s="1" t="s">
        <v>269</v>
      </c>
      <c r="Y32" s="336">
        <v>0</v>
      </c>
      <c r="Z32" s="1" t="s">
        <v>267</v>
      </c>
      <c r="AA32" s="257" t="s">
        <v>969</v>
      </c>
      <c r="AB32" s="1">
        <v>0.25</v>
      </c>
      <c r="AC32" s="1">
        <v>0.5</v>
      </c>
    </row>
    <row r="33" spans="1:32" ht="21">
      <c r="A33" s="517"/>
      <c r="B33" s="519"/>
      <c r="C33" s="4" t="s">
        <v>9</v>
      </c>
      <c r="D33" s="4" t="s">
        <v>10</v>
      </c>
      <c r="E33" s="26" t="s">
        <v>11</v>
      </c>
      <c r="F33" s="26" t="s">
        <v>12</v>
      </c>
      <c r="G33" s="26" t="s">
        <v>11</v>
      </c>
      <c r="H33" s="27" t="s">
        <v>12</v>
      </c>
      <c r="I33" s="5" t="s">
        <v>13</v>
      </c>
      <c r="J33" s="525"/>
      <c r="M33" s="1">
        <v>8.75</v>
      </c>
      <c r="O33" s="1" t="s">
        <v>513</v>
      </c>
      <c r="S33" s="336" t="s">
        <v>514</v>
      </c>
      <c r="V33" s="134" t="s">
        <v>277</v>
      </c>
      <c r="W33" s="135">
        <v>4</v>
      </c>
      <c r="X33" s="1" t="s">
        <v>268</v>
      </c>
      <c r="Y33" s="130">
        <v>0.5</v>
      </c>
      <c r="Z33" s="1" t="s">
        <v>16</v>
      </c>
      <c r="AB33" s="1" t="s">
        <v>1166</v>
      </c>
      <c r="AC33" s="119">
        <v>4</v>
      </c>
      <c r="AD33" s="1" t="s">
        <v>269</v>
      </c>
      <c r="AE33" s="336">
        <v>1</v>
      </c>
      <c r="AF33" s="1" t="s">
        <v>267</v>
      </c>
    </row>
    <row r="34" spans="1:32" ht="21">
      <c r="A34" s="15"/>
      <c r="J34" s="216"/>
      <c r="K34" s="122" t="s">
        <v>518</v>
      </c>
      <c r="L34" s="122"/>
      <c r="O34" s="1" t="s">
        <v>1167</v>
      </c>
      <c r="P34" s="220">
        <v>0.0125</v>
      </c>
      <c r="Q34" s="220">
        <v>0.0075</v>
      </c>
      <c r="R34" s="220">
        <v>0</v>
      </c>
      <c r="S34" s="119">
        <v>6</v>
      </c>
      <c r="T34" s="1">
        <v>0.24</v>
      </c>
      <c r="U34" s="1" t="s">
        <v>573</v>
      </c>
      <c r="V34" s="138">
        <v>27</v>
      </c>
      <c r="W34" s="1" t="s">
        <v>413</v>
      </c>
      <c r="X34" s="138">
        <v>6.4799999999999995</v>
      </c>
      <c r="AB34" s="1" t="s">
        <v>1166</v>
      </c>
      <c r="AC34" s="119">
        <v>0</v>
      </c>
      <c r="AD34" s="1" t="s">
        <v>269</v>
      </c>
      <c r="AE34" s="336">
        <v>0</v>
      </c>
      <c r="AF34" s="1" t="s">
        <v>267</v>
      </c>
    </row>
    <row r="35" spans="1:32" ht="21">
      <c r="A35" s="15"/>
      <c r="B35" s="18" t="s">
        <v>1168</v>
      </c>
      <c r="C35" s="252">
        <v>366.4</v>
      </c>
      <c r="D35" s="16" t="s">
        <v>268</v>
      </c>
      <c r="E35" s="124">
        <v>22.291666666666668</v>
      </c>
      <c r="F35" s="124">
        <v>8167.666666666667</v>
      </c>
      <c r="G35" s="124">
        <v>0</v>
      </c>
      <c r="H35" s="124">
        <v>0</v>
      </c>
      <c r="I35" s="124">
        <v>8167.666666666667</v>
      </c>
      <c r="J35" s="323">
        <v>14.536595999999998</v>
      </c>
      <c r="M35" s="25">
        <v>71917.05376666668</v>
      </c>
      <c r="O35" s="1" t="s">
        <v>512</v>
      </c>
      <c r="P35" s="220">
        <v>0.01</v>
      </c>
      <c r="Q35" s="220">
        <v>0.005</v>
      </c>
      <c r="R35" s="220">
        <v>0.002</v>
      </c>
      <c r="S35" s="119">
        <v>6</v>
      </c>
      <c r="T35" s="1">
        <v>0.144</v>
      </c>
      <c r="U35" s="1" t="s">
        <v>573</v>
      </c>
      <c r="V35" s="138">
        <v>28</v>
      </c>
      <c r="W35" s="1" t="s">
        <v>413</v>
      </c>
      <c r="X35" s="138">
        <v>4.032</v>
      </c>
      <c r="AB35" s="134" t="s">
        <v>277</v>
      </c>
      <c r="AC35" s="135">
        <v>4</v>
      </c>
      <c r="AD35" s="1" t="s">
        <v>268</v>
      </c>
      <c r="AE35" s="130">
        <v>0.5</v>
      </c>
      <c r="AF35" s="1" t="s">
        <v>16</v>
      </c>
    </row>
    <row r="36" spans="1:24" ht="21">
      <c r="A36" s="15"/>
      <c r="B36" s="32" t="s">
        <v>259</v>
      </c>
      <c r="C36" s="320">
        <v>31.64</v>
      </c>
      <c r="D36" s="33" t="s">
        <v>23</v>
      </c>
      <c r="E36" s="321">
        <v>30</v>
      </c>
      <c r="F36" s="321">
        <v>949.2</v>
      </c>
      <c r="G36" s="321">
        <v>35</v>
      </c>
      <c r="H36" s="321">
        <v>1107.4</v>
      </c>
      <c r="I36" s="321">
        <v>2056.6000000000004</v>
      </c>
      <c r="J36" s="322"/>
      <c r="O36" s="1" t="s">
        <v>512</v>
      </c>
      <c r="P36" s="220">
        <v>0.0075</v>
      </c>
      <c r="Q36" s="220">
        <v>0.0045</v>
      </c>
      <c r="R36" s="220">
        <v>0.0015</v>
      </c>
      <c r="S36" s="119">
        <v>6</v>
      </c>
      <c r="T36" s="1">
        <v>0</v>
      </c>
      <c r="U36" s="1" t="s">
        <v>573</v>
      </c>
      <c r="V36" s="138">
        <v>0</v>
      </c>
      <c r="W36" s="1" t="s">
        <v>413</v>
      </c>
      <c r="X36" s="138">
        <v>0</v>
      </c>
    </row>
    <row r="37" spans="1:29" ht="21">
      <c r="A37" s="15"/>
      <c r="B37" s="28" t="s">
        <v>41</v>
      </c>
      <c r="C37" s="317"/>
      <c r="D37" s="16"/>
      <c r="E37" s="124"/>
      <c r="F37" s="124"/>
      <c r="G37" s="124"/>
      <c r="H37" s="124"/>
      <c r="I37" s="126">
        <v>2056.6700000000005</v>
      </c>
      <c r="J37" s="18"/>
      <c r="O37" s="1" t="s">
        <v>1169</v>
      </c>
      <c r="P37" s="220">
        <v>0.005</v>
      </c>
      <c r="Q37" s="220">
        <v>0.005</v>
      </c>
      <c r="R37" s="220">
        <v>0</v>
      </c>
      <c r="S37" s="119">
        <v>6</v>
      </c>
      <c r="T37" s="128">
        <v>0.12</v>
      </c>
      <c r="U37" s="1" t="s">
        <v>573</v>
      </c>
      <c r="V37" s="138">
        <v>0</v>
      </c>
      <c r="W37" s="1" t="s">
        <v>413</v>
      </c>
      <c r="X37" s="138">
        <v>0</v>
      </c>
      <c r="AA37" s="257" t="s">
        <v>970</v>
      </c>
      <c r="AB37" s="1">
        <v>0.25</v>
      </c>
      <c r="AC37" s="1">
        <v>0.5</v>
      </c>
    </row>
    <row r="38" spans="1:32" ht="21">
      <c r="A38" s="15"/>
      <c r="B38" s="14"/>
      <c r="C38" s="317"/>
      <c r="D38" s="16"/>
      <c r="E38" s="17"/>
      <c r="F38" s="17"/>
      <c r="G38" s="17"/>
      <c r="H38" s="17"/>
      <c r="I38" s="17"/>
      <c r="J38" s="18"/>
      <c r="N38" s="25">
        <v>2056.6000000000004</v>
      </c>
      <c r="W38" s="56" t="s">
        <v>515</v>
      </c>
      <c r="X38" s="138">
        <v>10.512</v>
      </c>
      <c r="AB38" s="1" t="s">
        <v>1170</v>
      </c>
      <c r="AC38" s="119">
        <v>4.8</v>
      </c>
      <c r="AD38" s="1" t="s">
        <v>269</v>
      </c>
      <c r="AE38" s="336">
        <v>1</v>
      </c>
      <c r="AF38" s="1" t="s">
        <v>267</v>
      </c>
    </row>
    <row r="39" spans="1:32" ht="21">
      <c r="A39" s="30">
        <v>2</v>
      </c>
      <c r="B39" s="31" t="s">
        <v>42</v>
      </c>
      <c r="C39" s="317"/>
      <c r="D39" s="16"/>
      <c r="E39" s="17"/>
      <c r="F39" s="17"/>
      <c r="G39" s="17"/>
      <c r="H39" s="17"/>
      <c r="I39" s="17"/>
      <c r="J39" s="18"/>
      <c r="AB39" s="1" t="s">
        <v>1170</v>
      </c>
      <c r="AC39" s="119">
        <v>0</v>
      </c>
      <c r="AD39" s="1" t="s">
        <v>269</v>
      </c>
      <c r="AE39" s="336">
        <v>0</v>
      </c>
      <c r="AF39" s="1" t="s">
        <v>267</v>
      </c>
    </row>
    <row r="40" spans="1:32" ht="21">
      <c r="A40" s="13">
        <v>2.1</v>
      </c>
      <c r="B40" s="32" t="s">
        <v>43</v>
      </c>
      <c r="C40" s="252">
        <v>193.05</v>
      </c>
      <c r="D40" s="33" t="s">
        <v>23</v>
      </c>
      <c r="E40" s="124">
        <v>0</v>
      </c>
      <c r="F40" s="124">
        <v>0</v>
      </c>
      <c r="G40" s="124">
        <v>70</v>
      </c>
      <c r="H40" s="124">
        <v>13513.5</v>
      </c>
      <c r="I40" s="124">
        <v>13513.5</v>
      </c>
      <c r="J40" s="216"/>
      <c r="M40" s="1" t="s">
        <v>906</v>
      </c>
      <c r="P40" s="122" t="s">
        <v>852</v>
      </c>
      <c r="AB40" s="134" t="s">
        <v>277</v>
      </c>
      <c r="AC40" s="135">
        <v>4.8</v>
      </c>
      <c r="AD40" s="1" t="s">
        <v>268</v>
      </c>
      <c r="AE40" s="130">
        <v>0.6</v>
      </c>
      <c r="AF40" s="1" t="s">
        <v>16</v>
      </c>
    </row>
    <row r="41" spans="1:19" ht="21">
      <c r="A41" s="13"/>
      <c r="B41" s="18" t="s">
        <v>1059</v>
      </c>
      <c r="C41" s="252">
        <v>2123.55</v>
      </c>
      <c r="D41" s="33" t="s">
        <v>45</v>
      </c>
      <c r="E41" s="124">
        <v>32.0133</v>
      </c>
      <c r="F41" s="124">
        <v>67981.843215</v>
      </c>
      <c r="G41" s="124">
        <v>0</v>
      </c>
      <c r="H41" s="124">
        <v>0</v>
      </c>
      <c r="I41" s="124">
        <v>67981.843215</v>
      </c>
      <c r="J41" s="216"/>
      <c r="K41" s="122" t="s">
        <v>518</v>
      </c>
      <c r="L41" s="1">
        <v>29.37</v>
      </c>
      <c r="M41" s="218">
        <v>0.09</v>
      </c>
      <c r="N41" s="1">
        <v>2.6433</v>
      </c>
      <c r="R41" s="56" t="s">
        <v>849</v>
      </c>
      <c r="S41" s="250" t="s">
        <v>10</v>
      </c>
    </row>
    <row r="42" spans="1:29" ht="21">
      <c r="A42" s="13"/>
      <c r="B42" s="18" t="s">
        <v>909</v>
      </c>
      <c r="C42" s="252">
        <v>22</v>
      </c>
      <c r="D42" s="33" t="s">
        <v>45</v>
      </c>
      <c r="E42" s="124">
        <v>65.09</v>
      </c>
      <c r="F42" s="124">
        <v>1431.98</v>
      </c>
      <c r="G42" s="124">
        <v>0</v>
      </c>
      <c r="H42" s="124">
        <v>0</v>
      </c>
      <c r="I42" s="124">
        <v>1431.98</v>
      </c>
      <c r="J42" s="216"/>
      <c r="R42" s="56" t="s">
        <v>850</v>
      </c>
      <c r="S42" s="336" t="s">
        <v>50</v>
      </c>
      <c r="T42" s="249">
        <v>150.8</v>
      </c>
      <c r="U42" s="336" t="s">
        <v>393</v>
      </c>
      <c r="AA42" s="257" t="s">
        <v>971</v>
      </c>
      <c r="AB42" s="1">
        <v>0.25</v>
      </c>
      <c r="AC42" s="1">
        <v>0.5</v>
      </c>
    </row>
    <row r="43" spans="1:32" ht="21">
      <c r="A43" s="13"/>
      <c r="B43" s="18" t="s">
        <v>908</v>
      </c>
      <c r="C43" s="252">
        <v>55</v>
      </c>
      <c r="D43" s="33" t="s">
        <v>45</v>
      </c>
      <c r="E43" s="124">
        <v>65.09</v>
      </c>
      <c r="F43" s="124">
        <v>3579.9500000000003</v>
      </c>
      <c r="G43" s="124">
        <v>0</v>
      </c>
      <c r="H43" s="124">
        <v>0</v>
      </c>
      <c r="I43" s="124">
        <v>3579.9500000000003</v>
      </c>
      <c r="J43" s="216"/>
      <c r="K43" s="1" t="s">
        <v>516</v>
      </c>
      <c r="AB43" s="1" t="s">
        <v>1171</v>
      </c>
      <c r="AC43" s="119">
        <v>4.8</v>
      </c>
      <c r="AD43" s="1" t="s">
        <v>269</v>
      </c>
      <c r="AE43" s="336">
        <v>2</v>
      </c>
      <c r="AF43" s="1" t="s">
        <v>267</v>
      </c>
    </row>
    <row r="44" spans="1:32" ht="21">
      <c r="A44" s="13"/>
      <c r="B44" s="18" t="s">
        <v>910</v>
      </c>
      <c r="C44" s="252">
        <v>4</v>
      </c>
      <c r="D44" s="33" t="s">
        <v>45</v>
      </c>
      <c r="E44" s="124">
        <v>65.09</v>
      </c>
      <c r="F44" s="124">
        <v>260.36</v>
      </c>
      <c r="G44" s="124">
        <v>0</v>
      </c>
      <c r="H44" s="124">
        <v>0</v>
      </c>
      <c r="I44" s="124">
        <v>260.36</v>
      </c>
      <c r="J44" s="216"/>
      <c r="AB44" s="1" t="s">
        <v>1171</v>
      </c>
      <c r="AC44" s="119">
        <v>0</v>
      </c>
      <c r="AD44" s="1" t="s">
        <v>269</v>
      </c>
      <c r="AE44" s="336">
        <v>0</v>
      </c>
      <c r="AF44" s="1" t="s">
        <v>267</v>
      </c>
    </row>
    <row r="45" spans="1:32" ht="21">
      <c r="A45" s="13"/>
      <c r="B45" s="18" t="s">
        <v>1113</v>
      </c>
      <c r="C45" s="252">
        <v>4459.46</v>
      </c>
      <c r="D45" s="16" t="s">
        <v>48</v>
      </c>
      <c r="E45" s="124">
        <v>1.58</v>
      </c>
      <c r="F45" s="124">
        <v>7045.946800000001</v>
      </c>
      <c r="G45" s="124">
        <v>0</v>
      </c>
      <c r="H45" s="124">
        <v>0</v>
      </c>
      <c r="I45" s="124">
        <v>7045.946800000001</v>
      </c>
      <c r="J45" s="216"/>
      <c r="K45" s="122" t="s">
        <v>260</v>
      </c>
      <c r="L45" s="122"/>
      <c r="N45" s="25">
        <v>133445.580015</v>
      </c>
      <c r="AB45" s="134" t="s">
        <v>277</v>
      </c>
      <c r="AC45" s="135">
        <v>9.6</v>
      </c>
      <c r="AD45" s="1" t="s">
        <v>268</v>
      </c>
      <c r="AE45" s="130">
        <v>1.2</v>
      </c>
      <c r="AF45" s="1" t="s">
        <v>16</v>
      </c>
    </row>
    <row r="46" spans="1:14" ht="21">
      <c r="A46" s="13"/>
      <c r="B46" s="18" t="s">
        <v>911</v>
      </c>
      <c r="C46" s="252">
        <v>78</v>
      </c>
      <c r="D46" s="16" t="s">
        <v>45</v>
      </c>
      <c r="E46" s="124">
        <v>204</v>
      </c>
      <c r="F46" s="124">
        <v>15912</v>
      </c>
      <c r="G46" s="124">
        <v>0</v>
      </c>
      <c r="H46" s="124">
        <v>0</v>
      </c>
      <c r="I46" s="124">
        <v>15912</v>
      </c>
      <c r="J46" s="216"/>
      <c r="K46" s="122" t="s">
        <v>260</v>
      </c>
      <c r="N46" s="25">
        <v>35384.367999999995</v>
      </c>
    </row>
    <row r="47" spans="1:14" ht="21">
      <c r="A47" s="13"/>
      <c r="B47" s="18" t="s">
        <v>1143</v>
      </c>
      <c r="C47" s="252">
        <v>47</v>
      </c>
      <c r="D47" s="16" t="s">
        <v>45</v>
      </c>
      <c r="E47" s="124">
        <v>310</v>
      </c>
      <c r="F47" s="124">
        <v>14570</v>
      </c>
      <c r="G47" s="124">
        <v>0</v>
      </c>
      <c r="H47" s="124">
        <v>0</v>
      </c>
      <c r="I47" s="124">
        <v>14570</v>
      </c>
      <c r="J47" s="216"/>
      <c r="K47" s="221">
        <v>4247.1</v>
      </c>
      <c r="L47" s="222">
        <v>0.05</v>
      </c>
      <c r="M47" s="138">
        <v>212.35500000000002</v>
      </c>
      <c r="N47" s="122" t="s">
        <v>907</v>
      </c>
    </row>
    <row r="48" spans="1:15" ht="21">
      <c r="A48" s="13"/>
      <c r="B48" s="18" t="s">
        <v>913</v>
      </c>
      <c r="C48" s="252">
        <v>61</v>
      </c>
      <c r="D48" s="16" t="s">
        <v>23</v>
      </c>
      <c r="E48" s="124">
        <v>150</v>
      </c>
      <c r="F48" s="124">
        <v>9150</v>
      </c>
      <c r="G48" s="124">
        <v>0</v>
      </c>
      <c r="H48" s="124">
        <v>0</v>
      </c>
      <c r="I48" s="124">
        <v>9150</v>
      </c>
      <c r="J48" s="328" t="s">
        <v>1107</v>
      </c>
      <c r="N48" s="25">
        <v>170518.011015</v>
      </c>
      <c r="O48" s="25"/>
    </row>
    <row r="49" spans="1:12" ht="21">
      <c r="A49" s="13"/>
      <c r="B49" s="18" t="s">
        <v>1144</v>
      </c>
      <c r="C49" s="252">
        <v>0</v>
      </c>
      <c r="D49" s="16" t="s">
        <v>45</v>
      </c>
      <c r="E49" s="124">
        <v>233.64</v>
      </c>
      <c r="F49" s="124">
        <v>0</v>
      </c>
      <c r="G49" s="124">
        <v>0</v>
      </c>
      <c r="H49" s="124">
        <v>0</v>
      </c>
      <c r="I49" s="124">
        <v>0</v>
      </c>
      <c r="J49" s="216"/>
      <c r="K49" s="1" t="s">
        <v>1104</v>
      </c>
      <c r="L49" s="1" t="s">
        <v>1103</v>
      </c>
    </row>
    <row r="50" spans="1:12" ht="21">
      <c r="A50" s="13"/>
      <c r="B50" s="18" t="s">
        <v>509</v>
      </c>
      <c r="C50" s="252">
        <v>8.9</v>
      </c>
      <c r="D50" s="16" t="s">
        <v>268</v>
      </c>
      <c r="E50" s="124">
        <v>116.67</v>
      </c>
      <c r="F50" s="124">
        <v>1038.363</v>
      </c>
      <c r="G50" s="124">
        <v>73</v>
      </c>
      <c r="H50" s="124">
        <v>649.7</v>
      </c>
      <c r="I50" s="124">
        <v>1688.063</v>
      </c>
      <c r="J50" s="216"/>
      <c r="K50" s="1" t="s">
        <v>1106</v>
      </c>
      <c r="L50" s="1" t="s">
        <v>1105</v>
      </c>
    </row>
    <row r="51" spans="1:12" ht="21">
      <c r="A51" s="13">
        <v>2.2</v>
      </c>
      <c r="B51" s="18" t="s">
        <v>52</v>
      </c>
      <c r="C51" s="317"/>
      <c r="D51" s="16"/>
      <c r="E51" s="17"/>
      <c r="F51" s="17"/>
      <c r="G51" s="17"/>
      <c r="H51" s="17"/>
      <c r="I51" s="17"/>
      <c r="J51" s="18"/>
      <c r="K51" s="1" t="s">
        <v>1109</v>
      </c>
      <c r="L51" s="1" t="s">
        <v>1108</v>
      </c>
    </row>
    <row r="52" spans="1:12" ht="21">
      <c r="A52" s="13"/>
      <c r="B52" s="18" t="s">
        <v>1135</v>
      </c>
      <c r="C52" s="252">
        <v>91.52</v>
      </c>
      <c r="D52" s="33" t="s">
        <v>23</v>
      </c>
      <c r="E52" s="124">
        <v>230</v>
      </c>
      <c r="F52" s="124">
        <v>21049.6</v>
      </c>
      <c r="G52" s="124">
        <v>90</v>
      </c>
      <c r="H52" s="124">
        <v>8236.8</v>
      </c>
      <c r="I52" s="124">
        <v>29286.399999999998</v>
      </c>
      <c r="J52" s="18"/>
      <c r="L52" s="1" t="s">
        <v>1110</v>
      </c>
    </row>
    <row r="53" spans="1:10" ht="21">
      <c r="A53" s="20"/>
      <c r="B53" s="34"/>
      <c r="C53" s="22"/>
      <c r="D53" s="23"/>
      <c r="E53" s="24"/>
      <c r="F53" s="24"/>
      <c r="G53" s="24"/>
      <c r="H53" s="24"/>
      <c r="I53" s="24"/>
      <c r="J53" s="21"/>
    </row>
    <row r="54" spans="1:12" ht="23.25">
      <c r="A54" s="513" t="s">
        <v>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138">
        <v>174631.281015</v>
      </c>
      <c r="L54" s="138"/>
    </row>
    <row r="55" spans="1:2" ht="21">
      <c r="A55" s="515" t="s">
        <v>1</v>
      </c>
      <c r="B55" s="515"/>
    </row>
    <row r="56" ht="21.75" thickBot="1">
      <c r="A56" s="2"/>
    </row>
    <row r="57" spans="1:10" ht="21">
      <c r="A57" s="516" t="s">
        <v>2</v>
      </c>
      <c r="B57" s="518" t="s">
        <v>3</v>
      </c>
      <c r="C57" s="520" t="s">
        <v>4</v>
      </c>
      <c r="D57" s="520"/>
      <c r="E57" s="521" t="s">
        <v>5</v>
      </c>
      <c r="F57" s="522"/>
      <c r="G57" s="521" t="s">
        <v>6</v>
      </c>
      <c r="H57" s="523"/>
      <c r="I57" s="3" t="s">
        <v>7</v>
      </c>
      <c r="J57" s="524" t="s">
        <v>8</v>
      </c>
    </row>
    <row r="58" spans="1:13" ht="21">
      <c r="A58" s="517"/>
      <c r="B58" s="519"/>
      <c r="C58" s="4" t="s">
        <v>9</v>
      </c>
      <c r="D58" s="4" t="s">
        <v>10</v>
      </c>
      <c r="E58" s="5" t="s">
        <v>11</v>
      </c>
      <c r="F58" s="5" t="s">
        <v>12</v>
      </c>
      <c r="G58" s="5" t="s">
        <v>11</v>
      </c>
      <c r="H58" s="6" t="s">
        <v>12</v>
      </c>
      <c r="I58" s="5" t="s">
        <v>13</v>
      </c>
      <c r="J58" s="525"/>
      <c r="M58" s="1" t="s">
        <v>1134</v>
      </c>
    </row>
    <row r="59" spans="1:13" ht="21">
      <c r="A59" s="13"/>
      <c r="B59" s="18" t="s">
        <v>912</v>
      </c>
      <c r="C59" s="123"/>
      <c r="D59" s="33"/>
      <c r="E59" s="124"/>
      <c r="F59" s="124"/>
      <c r="G59" s="124"/>
      <c r="H59" s="124"/>
      <c r="I59" s="124"/>
      <c r="J59" s="18"/>
      <c r="M59" s="1" t="s">
        <v>1133</v>
      </c>
    </row>
    <row r="60" spans="1:13" ht="21">
      <c r="A60" s="13"/>
      <c r="B60" s="18" t="s">
        <v>914</v>
      </c>
      <c r="C60" s="252">
        <v>42.3</v>
      </c>
      <c r="D60" s="33" t="s">
        <v>23</v>
      </c>
      <c r="E60" s="124">
        <v>69.16</v>
      </c>
      <c r="F60" s="124">
        <v>2925.468</v>
      </c>
      <c r="G60" s="124">
        <v>75</v>
      </c>
      <c r="H60" s="124">
        <v>3172.5</v>
      </c>
      <c r="I60" s="124">
        <v>6097.968</v>
      </c>
      <c r="J60" s="18"/>
      <c r="K60" s="122" t="s">
        <v>519</v>
      </c>
      <c r="M60" s="1" t="s">
        <v>525</v>
      </c>
    </row>
    <row r="61" spans="1:11" ht="21">
      <c r="A61" s="13"/>
      <c r="B61" s="18" t="s">
        <v>916</v>
      </c>
      <c r="C61" s="15"/>
      <c r="D61" s="33"/>
      <c r="E61" s="17"/>
      <c r="F61" s="17"/>
      <c r="G61" s="17"/>
      <c r="H61" s="17"/>
      <c r="I61" s="17"/>
      <c r="J61" s="18"/>
      <c r="K61" s="122" t="s">
        <v>519</v>
      </c>
    </row>
    <row r="62" spans="1:23" ht="21">
      <c r="A62" s="13"/>
      <c r="B62" s="14" t="s">
        <v>56</v>
      </c>
      <c r="C62" s="15"/>
      <c r="D62" s="16"/>
      <c r="E62" s="17"/>
      <c r="F62" s="17"/>
      <c r="G62" s="17"/>
      <c r="H62" s="17"/>
      <c r="I62" s="17"/>
      <c r="J62" s="18"/>
      <c r="Q62" s="119">
        <v>20.04</v>
      </c>
      <c r="R62" s="1" t="s">
        <v>257</v>
      </c>
      <c r="S62" s="336">
        <v>447.66</v>
      </c>
      <c r="T62" s="1" t="s">
        <v>1163</v>
      </c>
      <c r="V62" s="120">
        <v>22.34</v>
      </c>
      <c r="W62" s="1" t="s">
        <v>258</v>
      </c>
    </row>
    <row r="63" spans="1:26" ht="21">
      <c r="A63" s="13">
        <v>2.3</v>
      </c>
      <c r="B63" s="18" t="s">
        <v>1172</v>
      </c>
      <c r="C63" s="137">
        <v>184.79</v>
      </c>
      <c r="D63" s="33" t="s">
        <v>23</v>
      </c>
      <c r="E63" s="124">
        <v>200</v>
      </c>
      <c r="F63" s="124">
        <v>36958</v>
      </c>
      <c r="G63" s="124">
        <v>55</v>
      </c>
      <c r="H63" s="124">
        <v>10163.449999999999</v>
      </c>
      <c r="I63" s="124">
        <v>47121.45</v>
      </c>
      <c r="J63" s="18"/>
      <c r="K63" s="133">
        <v>167.99</v>
      </c>
      <c r="L63" s="218">
        <v>0.1</v>
      </c>
      <c r="M63" s="1">
        <v>16.799000000000003</v>
      </c>
      <c r="N63" s="1" t="s">
        <v>526</v>
      </c>
      <c r="O63" s="336" t="s">
        <v>527</v>
      </c>
      <c r="P63" s="56" t="s">
        <v>256</v>
      </c>
      <c r="R63" s="56" t="s">
        <v>256</v>
      </c>
      <c r="S63" s="56"/>
      <c r="T63" s="119">
        <v>30.839999999999996</v>
      </c>
      <c r="U63" s="1" t="s">
        <v>257</v>
      </c>
      <c r="V63" s="336">
        <v>596.67</v>
      </c>
      <c r="W63" s="1" t="s">
        <v>1163</v>
      </c>
      <c r="X63" s="120">
        <v>19.35</v>
      </c>
      <c r="Y63" s="1" t="s">
        <v>258</v>
      </c>
      <c r="Z63" s="1" t="s">
        <v>508</v>
      </c>
    </row>
    <row r="64" spans="1:26" ht="21">
      <c r="A64" s="13"/>
      <c r="B64" s="18" t="s">
        <v>1132</v>
      </c>
      <c r="C64" s="137">
        <v>7.92</v>
      </c>
      <c r="D64" s="33" t="s">
        <v>23</v>
      </c>
      <c r="E64" s="124">
        <v>460</v>
      </c>
      <c r="F64" s="124">
        <v>3643.2</v>
      </c>
      <c r="G64" s="124">
        <v>165</v>
      </c>
      <c r="H64" s="124">
        <v>1306.8</v>
      </c>
      <c r="I64" s="124">
        <v>4950</v>
      </c>
      <c r="J64" s="324" t="s">
        <v>1096</v>
      </c>
      <c r="K64" s="133">
        <v>6.6</v>
      </c>
      <c r="L64" s="218">
        <v>0.1</v>
      </c>
      <c r="M64" s="1">
        <v>0.66</v>
      </c>
      <c r="N64" s="228">
        <v>596.67</v>
      </c>
      <c r="O64" s="1">
        <v>30.84</v>
      </c>
      <c r="P64" s="1">
        <v>19.34727626459144</v>
      </c>
      <c r="R64" s="1" t="s">
        <v>1169</v>
      </c>
      <c r="S64" s="220">
        <v>0.01</v>
      </c>
      <c r="T64" s="220">
        <v>0.005</v>
      </c>
      <c r="U64" s="220">
        <v>0</v>
      </c>
      <c r="V64" s="119">
        <v>6</v>
      </c>
      <c r="W64" s="128">
        <v>0.18</v>
      </c>
      <c r="X64" s="1" t="s">
        <v>573</v>
      </c>
      <c r="Y64" s="138">
        <v>0.19</v>
      </c>
      <c r="Z64" s="1" t="s">
        <v>413</v>
      </c>
    </row>
    <row r="65" spans="1:16" ht="21">
      <c r="A65" s="13"/>
      <c r="B65" s="18" t="s">
        <v>523</v>
      </c>
      <c r="C65" s="137">
        <v>57.6</v>
      </c>
      <c r="D65" s="33" t="s">
        <v>268</v>
      </c>
      <c r="E65" s="127">
        <v>70</v>
      </c>
      <c r="F65" s="124">
        <v>4032</v>
      </c>
      <c r="G65" s="124">
        <v>44</v>
      </c>
      <c r="H65" s="124">
        <v>2534.4</v>
      </c>
      <c r="I65" s="124">
        <v>6566.4</v>
      </c>
      <c r="J65" s="324" t="s">
        <v>1096</v>
      </c>
      <c r="K65" s="133">
        <v>0</v>
      </c>
      <c r="L65" s="218">
        <v>0.1</v>
      </c>
      <c r="M65" s="1">
        <v>0</v>
      </c>
      <c r="N65" s="228"/>
      <c r="O65" s="219" t="s">
        <v>880</v>
      </c>
      <c r="P65" s="251"/>
    </row>
    <row r="66" spans="1:15" ht="21">
      <c r="A66" s="13"/>
      <c r="B66" s="18"/>
      <c r="C66" s="137"/>
      <c r="D66" s="33"/>
      <c r="E66" s="127"/>
      <c r="F66" s="124"/>
      <c r="G66" s="124"/>
      <c r="H66" s="124"/>
      <c r="I66" s="124"/>
      <c r="J66" s="18"/>
      <c r="O66" s="122" t="s">
        <v>879</v>
      </c>
    </row>
    <row r="67" spans="1:15" ht="21">
      <c r="A67" s="13">
        <v>2.4</v>
      </c>
      <c r="B67" s="32" t="s">
        <v>939</v>
      </c>
      <c r="C67" s="123"/>
      <c r="D67" s="16"/>
      <c r="E67" s="17"/>
      <c r="F67" s="17"/>
      <c r="G67" s="17"/>
      <c r="H67" s="17"/>
      <c r="I67" s="17"/>
      <c r="J67" s="18"/>
      <c r="O67" s="1">
        <v>1050</v>
      </c>
    </row>
    <row r="68" spans="1:15" ht="23.25">
      <c r="A68" s="13"/>
      <c r="B68" s="18" t="s">
        <v>940</v>
      </c>
      <c r="C68" s="123">
        <v>6</v>
      </c>
      <c r="D68" s="16" t="s">
        <v>87</v>
      </c>
      <c r="E68" s="124">
        <v>9975</v>
      </c>
      <c r="F68" s="124">
        <v>59850</v>
      </c>
      <c r="G68" s="124">
        <v>500</v>
      </c>
      <c r="H68" s="124">
        <v>3000</v>
      </c>
      <c r="I68" s="124">
        <v>62850</v>
      </c>
      <c r="J68" s="229" t="s">
        <v>417</v>
      </c>
      <c r="O68" s="254" t="s">
        <v>881</v>
      </c>
    </row>
    <row r="69" spans="1:15" ht="21">
      <c r="A69" s="13"/>
      <c r="B69" s="18" t="s">
        <v>1094</v>
      </c>
      <c r="C69" s="123"/>
      <c r="D69" s="33"/>
      <c r="E69" s="124"/>
      <c r="F69" s="124"/>
      <c r="G69" s="124"/>
      <c r="H69" s="124"/>
      <c r="I69" s="124"/>
      <c r="J69" s="18"/>
      <c r="O69" s="1">
        <v>2250</v>
      </c>
    </row>
    <row r="70" spans="1:17" ht="21">
      <c r="A70" s="13"/>
      <c r="B70" s="18" t="s">
        <v>859</v>
      </c>
      <c r="C70" s="137">
        <v>0</v>
      </c>
      <c r="D70" s="33" t="s">
        <v>87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229" t="s">
        <v>417</v>
      </c>
      <c r="O70" s="1">
        <v>1650</v>
      </c>
      <c r="Q70" s="25">
        <v>58637.85</v>
      </c>
    </row>
    <row r="71" spans="1:17" ht="21">
      <c r="A71" s="13"/>
      <c r="B71" s="18" t="s">
        <v>861</v>
      </c>
      <c r="C71" s="137"/>
      <c r="D71" s="33"/>
      <c r="E71" s="127"/>
      <c r="F71" s="124"/>
      <c r="G71" s="124"/>
      <c r="H71" s="124"/>
      <c r="I71" s="124"/>
      <c r="J71" s="229" t="s">
        <v>417</v>
      </c>
      <c r="Q71" s="25">
        <v>62850</v>
      </c>
    </row>
    <row r="72" spans="1:17" ht="21">
      <c r="A72" s="13"/>
      <c r="B72" s="18" t="s">
        <v>859</v>
      </c>
      <c r="C72" s="137">
        <v>0</v>
      </c>
      <c r="D72" s="33" t="s">
        <v>87</v>
      </c>
      <c r="E72" s="124">
        <v>15675</v>
      </c>
      <c r="F72" s="124">
        <v>0</v>
      </c>
      <c r="G72" s="124">
        <v>0</v>
      </c>
      <c r="H72" s="124">
        <v>0</v>
      </c>
      <c r="I72" s="124">
        <v>0</v>
      </c>
      <c r="J72" s="18"/>
      <c r="Q72" s="25">
        <v>1588.8</v>
      </c>
    </row>
    <row r="73" spans="1:10" ht="21">
      <c r="A73" s="13"/>
      <c r="B73" s="18" t="s">
        <v>862</v>
      </c>
      <c r="C73" s="123"/>
      <c r="D73" s="16"/>
      <c r="E73" s="124"/>
      <c r="F73" s="124"/>
      <c r="G73" s="124"/>
      <c r="H73" s="124"/>
      <c r="I73" s="124"/>
      <c r="J73" s="18"/>
    </row>
    <row r="74" spans="1:18" ht="21">
      <c r="A74" s="13"/>
      <c r="B74" s="18"/>
      <c r="C74" s="123"/>
      <c r="D74" s="16"/>
      <c r="E74" s="124"/>
      <c r="F74" s="124"/>
      <c r="G74" s="124"/>
      <c r="H74" s="124"/>
      <c r="I74" s="124"/>
      <c r="J74" s="18"/>
      <c r="Q74" s="25">
        <v>123076.65000000001</v>
      </c>
      <c r="R74" s="25"/>
    </row>
    <row r="75" spans="1:10" ht="21">
      <c r="A75" s="13"/>
      <c r="B75" s="18" t="s">
        <v>39</v>
      </c>
      <c r="C75" s="123">
        <v>0</v>
      </c>
      <c r="D75" s="16" t="s">
        <v>23</v>
      </c>
      <c r="E75" s="124">
        <v>30</v>
      </c>
      <c r="F75" s="124">
        <v>0</v>
      </c>
      <c r="G75" s="124">
        <v>0</v>
      </c>
      <c r="H75" s="124">
        <v>0</v>
      </c>
      <c r="I75" s="124">
        <v>0</v>
      </c>
      <c r="J75" s="18"/>
    </row>
    <row r="76" spans="1:10" ht="21">
      <c r="A76" s="13"/>
      <c r="B76" s="18" t="s">
        <v>65</v>
      </c>
      <c r="C76" s="123">
        <v>0</v>
      </c>
      <c r="D76" s="16" t="s">
        <v>23</v>
      </c>
      <c r="E76" s="124">
        <v>35</v>
      </c>
      <c r="F76" s="124">
        <v>0</v>
      </c>
      <c r="G76" s="124">
        <v>0</v>
      </c>
      <c r="H76" s="124">
        <v>0</v>
      </c>
      <c r="I76" s="124">
        <v>0</v>
      </c>
      <c r="J76" s="18"/>
    </row>
    <row r="77" spans="1:10" ht="21">
      <c r="A77" s="13">
        <v>2.5</v>
      </c>
      <c r="B77" s="18" t="s">
        <v>592</v>
      </c>
      <c r="C77" s="15"/>
      <c r="D77" s="16"/>
      <c r="E77" s="17"/>
      <c r="F77" s="17"/>
      <c r="G77" s="17"/>
      <c r="H77" s="17"/>
      <c r="I77" s="17"/>
      <c r="J77" s="18"/>
    </row>
    <row r="78" spans="1:10" ht="21">
      <c r="A78" s="13"/>
      <c r="B78" s="18" t="s">
        <v>1074</v>
      </c>
      <c r="C78" s="252">
        <v>1.92</v>
      </c>
      <c r="D78" s="16" t="s">
        <v>23</v>
      </c>
      <c r="E78" s="124">
        <v>340</v>
      </c>
      <c r="F78" s="124">
        <v>652.8</v>
      </c>
      <c r="G78" s="124">
        <v>138</v>
      </c>
      <c r="H78" s="124">
        <v>170</v>
      </c>
      <c r="I78" s="124">
        <v>822.8</v>
      </c>
      <c r="J78" s="229" t="s">
        <v>332</v>
      </c>
    </row>
    <row r="79" spans="1:10" ht="21">
      <c r="A79" s="13"/>
      <c r="B79" s="18" t="s">
        <v>1078</v>
      </c>
      <c r="C79" s="252">
        <v>2.4</v>
      </c>
      <c r="D79" s="16" t="s">
        <v>23</v>
      </c>
      <c r="E79" s="124">
        <v>250</v>
      </c>
      <c r="F79" s="124">
        <v>600</v>
      </c>
      <c r="G79" s="124">
        <v>139</v>
      </c>
      <c r="H79" s="124">
        <v>166</v>
      </c>
      <c r="I79" s="124">
        <v>766</v>
      </c>
      <c r="J79" s="229" t="s">
        <v>332</v>
      </c>
    </row>
    <row r="80" spans="1:10" ht="21">
      <c r="A80" s="231"/>
      <c r="B80" s="18" t="s">
        <v>68</v>
      </c>
      <c r="C80" s="137">
        <v>0</v>
      </c>
      <c r="D80" s="16" t="s">
        <v>23</v>
      </c>
      <c r="E80" s="124">
        <v>100</v>
      </c>
      <c r="F80" s="124">
        <v>0</v>
      </c>
      <c r="G80" s="124">
        <v>113</v>
      </c>
      <c r="H80" s="124">
        <v>0</v>
      </c>
      <c r="I80" s="124">
        <v>0</v>
      </c>
      <c r="J80" s="229" t="s">
        <v>332</v>
      </c>
    </row>
    <row r="81" spans="1:10" ht="21">
      <c r="A81" s="231"/>
      <c r="B81" s="18" t="s">
        <v>1097</v>
      </c>
      <c r="C81" s="137">
        <v>6</v>
      </c>
      <c r="D81" s="16" t="s">
        <v>23</v>
      </c>
      <c r="E81" s="124">
        <v>120</v>
      </c>
      <c r="F81" s="124">
        <v>720</v>
      </c>
      <c r="G81" s="124">
        <v>114</v>
      </c>
      <c r="H81" s="124">
        <v>684</v>
      </c>
      <c r="I81" s="124">
        <v>1404</v>
      </c>
      <c r="J81" s="229" t="s">
        <v>332</v>
      </c>
    </row>
    <row r="82" spans="1:10" ht="21">
      <c r="A82" s="20"/>
      <c r="B82" s="23"/>
      <c r="C82" s="22"/>
      <c r="D82" s="23"/>
      <c r="E82" s="24"/>
      <c r="F82" s="24"/>
      <c r="G82" s="24"/>
      <c r="H82" s="24"/>
      <c r="I82" s="35"/>
      <c r="J82" s="21"/>
    </row>
    <row r="83" spans="1:12" ht="23.25">
      <c r="A83" s="513" t="s">
        <v>0</v>
      </c>
      <c r="B83" s="513"/>
      <c r="C83" s="513"/>
      <c r="D83" s="513"/>
      <c r="E83" s="513"/>
      <c r="F83" s="513"/>
      <c r="G83" s="513"/>
      <c r="H83" s="513"/>
      <c r="I83" s="513"/>
      <c r="J83" s="513"/>
      <c r="K83" s="138">
        <v>123076.65000000001</v>
      </c>
      <c r="L83" s="138"/>
    </row>
    <row r="84" spans="1:2" ht="21">
      <c r="A84" s="515" t="s">
        <v>1</v>
      </c>
      <c r="B84" s="515"/>
    </row>
    <row r="85" ht="21.75" thickBot="1">
      <c r="A85" s="2"/>
    </row>
    <row r="86" spans="1:10" ht="21">
      <c r="A86" s="516" t="s">
        <v>2</v>
      </c>
      <c r="B86" s="518" t="s">
        <v>3</v>
      </c>
      <c r="C86" s="520" t="s">
        <v>4</v>
      </c>
      <c r="D86" s="520"/>
      <c r="E86" s="521" t="s">
        <v>5</v>
      </c>
      <c r="F86" s="522"/>
      <c r="G86" s="521" t="s">
        <v>6</v>
      </c>
      <c r="H86" s="523"/>
      <c r="I86" s="3" t="s">
        <v>7</v>
      </c>
      <c r="J86" s="524" t="s">
        <v>8</v>
      </c>
    </row>
    <row r="87" spans="1:10" ht="21">
      <c r="A87" s="517"/>
      <c r="B87" s="519"/>
      <c r="C87" s="4" t="s">
        <v>9</v>
      </c>
      <c r="D87" s="4" t="s">
        <v>10</v>
      </c>
      <c r="E87" s="5" t="s">
        <v>11</v>
      </c>
      <c r="F87" s="5" t="s">
        <v>12</v>
      </c>
      <c r="G87" s="5" t="s">
        <v>11</v>
      </c>
      <c r="H87" s="6" t="s">
        <v>12</v>
      </c>
      <c r="I87" s="5" t="s">
        <v>13</v>
      </c>
      <c r="J87" s="525"/>
    </row>
    <row r="88" spans="1:10" ht="21">
      <c r="A88" s="13">
        <v>2.6</v>
      </c>
      <c r="B88" s="18" t="s">
        <v>69</v>
      </c>
      <c r="C88" s="15"/>
      <c r="D88" s="16"/>
      <c r="E88" s="17"/>
      <c r="F88" s="17"/>
      <c r="G88" s="17"/>
      <c r="H88" s="17"/>
      <c r="I88" s="17"/>
      <c r="J88" s="18"/>
    </row>
    <row r="89" spans="1:11" ht="21">
      <c r="A89" s="13"/>
      <c r="B89" s="18" t="s">
        <v>593</v>
      </c>
      <c r="C89" s="252">
        <v>333.78</v>
      </c>
      <c r="D89" s="16" t="s">
        <v>23</v>
      </c>
      <c r="E89" s="124">
        <v>58</v>
      </c>
      <c r="F89" s="124">
        <v>19359.239999999998</v>
      </c>
      <c r="G89" s="124">
        <v>82</v>
      </c>
      <c r="H89" s="124">
        <v>27369.96</v>
      </c>
      <c r="I89" s="124">
        <v>46729.2</v>
      </c>
      <c r="J89" s="18"/>
      <c r="K89" s="1" t="s">
        <v>264</v>
      </c>
    </row>
    <row r="90" spans="1:11" ht="21">
      <c r="A90" s="13"/>
      <c r="B90" s="18" t="s">
        <v>71</v>
      </c>
      <c r="C90" s="252">
        <v>1.44</v>
      </c>
      <c r="D90" s="16" t="s">
        <v>23</v>
      </c>
      <c r="E90" s="124">
        <v>63</v>
      </c>
      <c r="F90" s="124">
        <v>90.72</v>
      </c>
      <c r="G90" s="124">
        <v>100</v>
      </c>
      <c r="H90" s="124">
        <v>144</v>
      </c>
      <c r="I90" s="124">
        <v>234.72</v>
      </c>
      <c r="J90" s="229" t="s">
        <v>530</v>
      </c>
      <c r="K90" s="1" t="s">
        <v>265</v>
      </c>
    </row>
    <row r="91" spans="1:10" ht="21">
      <c r="A91" s="13"/>
      <c r="B91" s="18" t="s">
        <v>72</v>
      </c>
      <c r="C91" s="252">
        <v>6.14</v>
      </c>
      <c r="D91" s="16" t="s">
        <v>23</v>
      </c>
      <c r="E91" s="124">
        <v>63</v>
      </c>
      <c r="F91" s="124">
        <v>386.82</v>
      </c>
      <c r="G91" s="124">
        <v>115</v>
      </c>
      <c r="H91" s="124">
        <v>706.0999999999999</v>
      </c>
      <c r="I91" s="124">
        <v>1092.9199999999998</v>
      </c>
      <c r="J91" s="229" t="s">
        <v>530</v>
      </c>
    </row>
    <row r="92" spans="1:10" ht="21">
      <c r="A92" s="13"/>
      <c r="B92" s="18" t="s">
        <v>73</v>
      </c>
      <c r="C92" s="252">
        <v>0</v>
      </c>
      <c r="D92" s="16" t="s">
        <v>23</v>
      </c>
      <c r="E92" s="124">
        <v>63</v>
      </c>
      <c r="F92" s="124">
        <v>0</v>
      </c>
      <c r="G92" s="124">
        <v>100</v>
      </c>
      <c r="H92" s="124">
        <v>0</v>
      </c>
      <c r="I92" s="124">
        <v>0</v>
      </c>
      <c r="J92" s="18"/>
    </row>
    <row r="93" spans="1:14" ht="21">
      <c r="A93" s="13"/>
      <c r="B93" s="18" t="s">
        <v>74</v>
      </c>
      <c r="C93" s="252">
        <v>0</v>
      </c>
      <c r="D93" s="16" t="s">
        <v>23</v>
      </c>
      <c r="E93" s="124">
        <v>63</v>
      </c>
      <c r="F93" s="124">
        <v>0</v>
      </c>
      <c r="G93" s="124">
        <v>100</v>
      </c>
      <c r="H93" s="124">
        <v>0</v>
      </c>
      <c r="I93" s="124">
        <v>0</v>
      </c>
      <c r="J93" s="18"/>
      <c r="N93" s="25">
        <v>48056.84</v>
      </c>
    </row>
    <row r="94" spans="1:14" ht="21">
      <c r="A94" s="13"/>
      <c r="B94" s="18" t="s">
        <v>1116</v>
      </c>
      <c r="C94" s="252">
        <v>6</v>
      </c>
      <c r="D94" s="16" t="s">
        <v>23</v>
      </c>
      <c r="E94" s="124">
        <v>64</v>
      </c>
      <c r="F94" s="124">
        <v>384</v>
      </c>
      <c r="G94" s="124">
        <v>101</v>
      </c>
      <c r="H94" s="124">
        <v>606</v>
      </c>
      <c r="I94" s="124">
        <v>990</v>
      </c>
      <c r="J94" s="18"/>
      <c r="N94" s="25"/>
    </row>
    <row r="95" spans="1:10" ht="21">
      <c r="A95" s="13">
        <v>2.7</v>
      </c>
      <c r="B95" s="14" t="s">
        <v>75</v>
      </c>
      <c r="C95" s="317"/>
      <c r="D95" s="16"/>
      <c r="E95" s="17"/>
      <c r="F95" s="17"/>
      <c r="G95" s="17"/>
      <c r="H95" s="17"/>
      <c r="I95" s="17"/>
      <c r="J95" s="18"/>
    </row>
    <row r="96" spans="1:10" ht="21">
      <c r="A96" s="13"/>
      <c r="B96" s="36" t="s">
        <v>1098</v>
      </c>
      <c r="C96" s="252">
        <v>1.3</v>
      </c>
      <c r="D96" s="37" t="s">
        <v>23</v>
      </c>
      <c r="E96" s="124">
        <v>265</v>
      </c>
      <c r="F96" s="124">
        <v>344.5</v>
      </c>
      <c r="G96" s="124">
        <v>99</v>
      </c>
      <c r="H96" s="124">
        <v>99</v>
      </c>
      <c r="I96" s="124">
        <v>443.5</v>
      </c>
      <c r="J96" s="18"/>
    </row>
    <row r="97" spans="1:10" ht="21">
      <c r="A97" s="13"/>
      <c r="B97" s="36" t="s">
        <v>77</v>
      </c>
      <c r="C97" s="252">
        <v>0</v>
      </c>
      <c r="D97" s="37" t="s">
        <v>23</v>
      </c>
      <c r="E97" s="124">
        <v>259.99715000000003</v>
      </c>
      <c r="F97" s="124">
        <v>0</v>
      </c>
      <c r="G97" s="124">
        <v>88</v>
      </c>
      <c r="H97" s="124">
        <v>0</v>
      </c>
      <c r="I97" s="124">
        <v>0</v>
      </c>
      <c r="J97" s="18"/>
    </row>
    <row r="98" spans="1:14" ht="21">
      <c r="A98" s="13"/>
      <c r="B98" s="36" t="s">
        <v>78</v>
      </c>
      <c r="C98" s="252">
        <v>0</v>
      </c>
      <c r="D98" s="37" t="s">
        <v>23</v>
      </c>
      <c r="E98" s="124">
        <v>10</v>
      </c>
      <c r="F98" s="124">
        <v>0</v>
      </c>
      <c r="G98" s="124">
        <v>0</v>
      </c>
      <c r="H98" s="124">
        <v>0</v>
      </c>
      <c r="I98" s="124">
        <v>0</v>
      </c>
      <c r="J98" s="18"/>
      <c r="N98" s="25">
        <v>443.5</v>
      </c>
    </row>
    <row r="99" spans="1:10" ht="21">
      <c r="A99" s="13">
        <v>2.8</v>
      </c>
      <c r="B99" s="36" t="s">
        <v>531</v>
      </c>
      <c r="C99" s="317"/>
      <c r="D99" s="37"/>
      <c r="E99" s="17"/>
      <c r="F99" s="17"/>
      <c r="G99" s="17"/>
      <c r="H99" s="17"/>
      <c r="I99" s="17"/>
      <c r="J99" s="18"/>
    </row>
    <row r="100" spans="1:10" ht="21">
      <c r="A100" s="13"/>
      <c r="B100" s="36" t="s">
        <v>1066</v>
      </c>
      <c r="C100" s="252">
        <v>50.8</v>
      </c>
      <c r="D100" s="37" t="s">
        <v>23</v>
      </c>
      <c r="E100" s="124">
        <v>500</v>
      </c>
      <c r="F100" s="124">
        <v>25400</v>
      </c>
      <c r="G100" s="124">
        <v>217</v>
      </c>
      <c r="H100" s="124">
        <v>11023.599999999999</v>
      </c>
      <c r="I100" s="124">
        <v>36423.6</v>
      </c>
      <c r="J100" s="325" t="s">
        <v>1080</v>
      </c>
    </row>
    <row r="101" spans="1:10" ht="21">
      <c r="A101" s="13"/>
      <c r="B101" s="36" t="s">
        <v>863</v>
      </c>
      <c r="C101" s="252"/>
      <c r="D101" s="37"/>
      <c r="E101" s="124"/>
      <c r="F101" s="124"/>
      <c r="G101" s="124"/>
      <c r="H101" s="124"/>
      <c r="I101" s="124"/>
      <c r="J101" s="325" t="s">
        <v>1079</v>
      </c>
    </row>
    <row r="102" spans="1:14" ht="21">
      <c r="A102" s="13"/>
      <c r="B102" s="36" t="s">
        <v>1064</v>
      </c>
      <c r="C102" s="252">
        <v>25.6</v>
      </c>
      <c r="D102" s="37" t="s">
        <v>23</v>
      </c>
      <c r="E102" s="124">
        <v>350</v>
      </c>
      <c r="F102" s="124">
        <v>8960</v>
      </c>
      <c r="G102" s="124">
        <v>158</v>
      </c>
      <c r="H102" s="124">
        <v>4044.8</v>
      </c>
      <c r="I102" s="124">
        <v>13004.8</v>
      </c>
      <c r="J102" s="18"/>
      <c r="N102" s="25">
        <v>54834.2</v>
      </c>
    </row>
    <row r="103" spans="1:15" ht="21">
      <c r="A103" s="13"/>
      <c r="B103" s="36" t="s">
        <v>1065</v>
      </c>
      <c r="C103" s="252">
        <v>15.1</v>
      </c>
      <c r="D103" s="37" t="s">
        <v>23</v>
      </c>
      <c r="E103" s="124">
        <v>200</v>
      </c>
      <c r="F103" s="124">
        <v>3020</v>
      </c>
      <c r="G103" s="124">
        <v>158</v>
      </c>
      <c r="H103" s="124">
        <v>2385.7999999999997</v>
      </c>
      <c r="I103" s="124">
        <v>5405.799999999999</v>
      </c>
      <c r="J103" s="18"/>
      <c r="N103" s="25">
        <v>104324.54000000001</v>
      </c>
      <c r="O103" s="25"/>
    </row>
    <row r="104" spans="1:10" ht="21">
      <c r="A104" s="13"/>
      <c r="B104" s="36" t="s">
        <v>864</v>
      </c>
      <c r="C104" s="15"/>
      <c r="D104" s="16"/>
      <c r="E104" s="17"/>
      <c r="F104" s="17"/>
      <c r="G104" s="17"/>
      <c r="H104" s="17"/>
      <c r="I104" s="17"/>
      <c r="J104" s="18"/>
    </row>
    <row r="105" spans="1:10" ht="21">
      <c r="A105" s="13"/>
      <c r="B105" s="14" t="s">
        <v>1063</v>
      </c>
      <c r="C105" s="15">
        <v>3</v>
      </c>
      <c r="D105" s="37" t="s">
        <v>23</v>
      </c>
      <c r="E105" s="17">
        <v>1050</v>
      </c>
      <c r="F105" s="124">
        <v>3150</v>
      </c>
      <c r="G105" s="124">
        <v>158</v>
      </c>
      <c r="H105" s="124">
        <v>474</v>
      </c>
      <c r="I105" s="124">
        <v>3624</v>
      </c>
      <c r="J105" s="18"/>
    </row>
    <row r="106" spans="1:10" ht="21">
      <c r="A106" s="13"/>
      <c r="B106" s="14" t="s">
        <v>1131</v>
      </c>
      <c r="C106" s="15">
        <v>7.4</v>
      </c>
      <c r="D106" s="37" t="s">
        <v>23</v>
      </c>
      <c r="E106" s="17">
        <v>980</v>
      </c>
      <c r="F106" s="124">
        <v>7252</v>
      </c>
      <c r="G106" s="124">
        <v>100</v>
      </c>
      <c r="H106" s="124">
        <v>740</v>
      </c>
      <c r="I106" s="124">
        <v>7992</v>
      </c>
      <c r="J106" s="18"/>
    </row>
    <row r="107" spans="1:10" ht="21">
      <c r="A107" s="13"/>
      <c r="B107" s="14"/>
      <c r="C107" s="15"/>
      <c r="D107" s="16"/>
      <c r="E107" s="17"/>
      <c r="F107" s="17"/>
      <c r="G107" s="17"/>
      <c r="H107" s="17"/>
      <c r="I107" s="17"/>
      <c r="J107" s="18"/>
    </row>
    <row r="108" spans="1:10" ht="21">
      <c r="A108" s="13"/>
      <c r="B108" s="14"/>
      <c r="C108" s="15"/>
      <c r="D108" s="16"/>
      <c r="E108" s="17"/>
      <c r="F108" s="17"/>
      <c r="G108" s="17"/>
      <c r="H108" s="17"/>
      <c r="I108" s="17"/>
      <c r="J108" s="18"/>
    </row>
    <row r="109" spans="1:10" ht="21">
      <c r="A109" s="22"/>
      <c r="B109" s="23"/>
      <c r="C109" s="22"/>
      <c r="D109" s="23"/>
      <c r="E109" s="24"/>
      <c r="F109" s="24"/>
      <c r="G109" s="24"/>
      <c r="H109" s="24"/>
      <c r="I109" s="35"/>
      <c r="J109" s="21"/>
    </row>
    <row r="110" spans="1:12" ht="23.25">
      <c r="A110" s="513" t="s">
        <v>0</v>
      </c>
      <c r="B110" s="513"/>
      <c r="C110" s="513"/>
      <c r="D110" s="513"/>
      <c r="E110" s="513"/>
      <c r="F110" s="513"/>
      <c r="G110" s="513"/>
      <c r="H110" s="513"/>
      <c r="I110" s="513"/>
      <c r="J110" s="513"/>
      <c r="K110" s="138">
        <v>115940.54000000001</v>
      </c>
      <c r="L110" s="138"/>
    </row>
    <row r="111" spans="1:2" ht="21">
      <c r="A111" s="515" t="s">
        <v>1</v>
      </c>
      <c r="B111" s="515"/>
    </row>
    <row r="112" ht="21.75" thickBot="1">
      <c r="A112" s="2"/>
    </row>
    <row r="113" spans="1:10" ht="21">
      <c r="A113" s="516" t="s">
        <v>2</v>
      </c>
      <c r="B113" s="518" t="s">
        <v>3</v>
      </c>
      <c r="C113" s="520" t="s">
        <v>4</v>
      </c>
      <c r="D113" s="520"/>
      <c r="E113" s="521" t="s">
        <v>5</v>
      </c>
      <c r="F113" s="522"/>
      <c r="G113" s="521" t="s">
        <v>6</v>
      </c>
      <c r="H113" s="523"/>
      <c r="I113" s="3" t="s">
        <v>7</v>
      </c>
      <c r="J113" s="524" t="s">
        <v>8</v>
      </c>
    </row>
    <row r="114" spans="1:10" ht="21">
      <c r="A114" s="517"/>
      <c r="B114" s="519"/>
      <c r="C114" s="4" t="s">
        <v>9</v>
      </c>
      <c r="D114" s="4" t="s">
        <v>10</v>
      </c>
      <c r="E114" s="5" t="s">
        <v>11</v>
      </c>
      <c r="F114" s="5" t="s">
        <v>12</v>
      </c>
      <c r="G114" s="5" t="s">
        <v>11</v>
      </c>
      <c r="H114" s="6" t="s">
        <v>12</v>
      </c>
      <c r="I114" s="5" t="s">
        <v>13</v>
      </c>
      <c r="J114" s="525"/>
    </row>
    <row r="115" spans="1:10" ht="21">
      <c r="A115" s="13">
        <v>2.9</v>
      </c>
      <c r="B115" s="14" t="s">
        <v>83</v>
      </c>
      <c r="C115" s="15"/>
      <c r="D115" s="16"/>
      <c r="E115" s="17"/>
      <c r="F115" s="17"/>
      <c r="G115" s="17"/>
      <c r="H115" s="17"/>
      <c r="I115" s="17"/>
      <c r="J115" s="18"/>
    </row>
    <row r="116" spans="1:10" ht="21">
      <c r="A116" s="13" t="s">
        <v>84</v>
      </c>
      <c r="B116" s="14" t="s">
        <v>533</v>
      </c>
      <c r="C116" s="15"/>
      <c r="D116" s="16"/>
      <c r="E116" s="17"/>
      <c r="F116" s="17"/>
      <c r="G116" s="17"/>
      <c r="H116" s="17"/>
      <c r="I116" s="17"/>
      <c r="J116" s="18"/>
    </row>
    <row r="117" spans="1:13" ht="21">
      <c r="A117" s="13"/>
      <c r="B117" s="14" t="s">
        <v>941</v>
      </c>
      <c r="C117" s="137">
        <v>1</v>
      </c>
      <c r="D117" s="16" t="s">
        <v>87</v>
      </c>
      <c r="E117" s="124">
        <v>4860</v>
      </c>
      <c r="F117" s="124">
        <v>4860</v>
      </c>
      <c r="G117" s="124">
        <v>180</v>
      </c>
      <c r="H117" s="124">
        <v>180</v>
      </c>
      <c r="I117" s="124">
        <v>5040</v>
      </c>
      <c r="J117" s="18"/>
      <c r="K117" s="1">
        <v>4860</v>
      </c>
      <c r="L117" s="218">
        <v>0.3</v>
      </c>
      <c r="M117" s="1">
        <v>1458</v>
      </c>
    </row>
    <row r="118" spans="1:10" ht="21">
      <c r="A118" s="13" t="s">
        <v>465</v>
      </c>
      <c r="B118" s="14" t="s">
        <v>532</v>
      </c>
      <c r="C118" s="15"/>
      <c r="D118" s="16"/>
      <c r="E118" s="17"/>
      <c r="F118" s="17"/>
      <c r="G118" s="17"/>
      <c r="H118" s="17"/>
      <c r="I118" s="17"/>
      <c r="J118" s="18"/>
    </row>
    <row r="119" spans="1:13" ht="21">
      <c r="A119" s="13"/>
      <c r="B119" s="14" t="s">
        <v>1101</v>
      </c>
      <c r="C119" s="15"/>
      <c r="D119" s="16"/>
      <c r="E119" s="17"/>
      <c r="F119" s="17"/>
      <c r="G119" s="17"/>
      <c r="H119" s="17"/>
      <c r="I119" s="17"/>
      <c r="J119" s="18"/>
      <c r="K119" s="1">
        <v>1560</v>
      </c>
      <c r="L119" s="218">
        <v>0.3</v>
      </c>
      <c r="M119" s="1">
        <v>468</v>
      </c>
    </row>
    <row r="120" spans="1:10" ht="21">
      <c r="A120" s="13" t="s">
        <v>466</v>
      </c>
      <c r="B120" s="14" t="s">
        <v>92</v>
      </c>
      <c r="C120" s="15"/>
      <c r="D120" s="16"/>
      <c r="E120" s="17"/>
      <c r="F120" s="17"/>
      <c r="G120" s="17"/>
      <c r="H120" s="17"/>
      <c r="I120" s="17"/>
      <c r="J120" s="18"/>
    </row>
    <row r="121" spans="1:12" ht="21">
      <c r="A121" s="13"/>
      <c r="B121" s="14" t="s">
        <v>1102</v>
      </c>
      <c r="C121" s="137">
        <v>2</v>
      </c>
      <c r="D121" s="16" t="s">
        <v>87</v>
      </c>
      <c r="E121" s="124">
        <v>2560</v>
      </c>
      <c r="F121" s="124">
        <v>5120</v>
      </c>
      <c r="G121" s="124">
        <v>135</v>
      </c>
      <c r="H121" s="124">
        <v>270</v>
      </c>
      <c r="I121" s="124">
        <v>5390</v>
      </c>
      <c r="J121" s="18"/>
      <c r="L121" s="1" t="s">
        <v>93</v>
      </c>
    </row>
    <row r="122" spans="1:20" ht="21">
      <c r="A122" s="13" t="s">
        <v>94</v>
      </c>
      <c r="B122" s="14" t="s">
        <v>95</v>
      </c>
      <c r="C122" s="15"/>
      <c r="D122" s="16"/>
      <c r="E122" s="17"/>
      <c r="F122" s="17"/>
      <c r="G122" s="17"/>
      <c r="H122" s="17"/>
      <c r="I122" s="17"/>
      <c r="J122" s="18"/>
      <c r="R122" s="1">
        <v>1.6</v>
      </c>
      <c r="S122" s="1">
        <v>85</v>
      </c>
      <c r="T122" s="1">
        <v>136</v>
      </c>
    </row>
    <row r="123" spans="1:20" ht="21">
      <c r="A123" s="13"/>
      <c r="B123" s="14" t="s">
        <v>96</v>
      </c>
      <c r="C123" s="137">
        <v>0</v>
      </c>
      <c r="D123" s="16" t="s">
        <v>87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8"/>
      <c r="R123" s="1">
        <v>1.4</v>
      </c>
      <c r="S123" s="1">
        <v>75</v>
      </c>
      <c r="T123" s="1">
        <v>105</v>
      </c>
    </row>
    <row r="124" spans="1:20" ht="21">
      <c r="A124" s="13" t="s">
        <v>97</v>
      </c>
      <c r="B124" s="14" t="s">
        <v>98</v>
      </c>
      <c r="C124" s="15"/>
      <c r="D124" s="16"/>
      <c r="E124" s="17"/>
      <c r="F124" s="17"/>
      <c r="G124" s="17"/>
      <c r="H124" s="17"/>
      <c r="I124" s="17"/>
      <c r="J124" s="18"/>
      <c r="N124" s="1" t="s">
        <v>952</v>
      </c>
      <c r="Q124" s="1">
        <v>0.09</v>
      </c>
      <c r="R124" s="25">
        <v>17.77777777777778</v>
      </c>
      <c r="S124" s="1">
        <v>9</v>
      </c>
      <c r="T124" s="1">
        <v>160</v>
      </c>
    </row>
    <row r="125" spans="1:20" ht="21">
      <c r="A125" s="13"/>
      <c r="B125" s="14" t="s">
        <v>944</v>
      </c>
      <c r="C125" s="123">
        <v>2</v>
      </c>
      <c r="D125" s="16" t="s">
        <v>87</v>
      </c>
      <c r="E125" s="124">
        <v>1235</v>
      </c>
      <c r="F125" s="124">
        <v>2470</v>
      </c>
      <c r="G125" s="124">
        <v>250</v>
      </c>
      <c r="H125" s="124">
        <v>370.5</v>
      </c>
      <c r="I125" s="124">
        <v>2840.5</v>
      </c>
      <c r="J125" s="18"/>
      <c r="K125" s="1">
        <v>1235</v>
      </c>
      <c r="L125" s="218">
        <v>0.3</v>
      </c>
      <c r="M125" s="1">
        <v>370.5</v>
      </c>
      <c r="N125" s="1" t="s">
        <v>99</v>
      </c>
      <c r="R125" s="25">
        <v>11.299999999999999</v>
      </c>
      <c r="T125" s="1">
        <v>101.69999999999999</v>
      </c>
    </row>
    <row r="126" spans="1:20" ht="21">
      <c r="A126" s="13"/>
      <c r="B126" s="14" t="s">
        <v>945</v>
      </c>
      <c r="C126" s="123">
        <v>2</v>
      </c>
      <c r="D126" s="16" t="s">
        <v>87</v>
      </c>
      <c r="E126" s="124">
        <v>5200</v>
      </c>
      <c r="F126" s="124">
        <v>10400</v>
      </c>
      <c r="G126" s="124">
        <v>1500</v>
      </c>
      <c r="H126" s="124">
        <v>1560</v>
      </c>
      <c r="I126" s="124">
        <v>11960</v>
      </c>
      <c r="J126" s="18"/>
      <c r="K126" s="1">
        <v>5200</v>
      </c>
      <c r="L126" s="218">
        <v>0.3</v>
      </c>
      <c r="M126" s="1">
        <v>1560</v>
      </c>
      <c r="N126" s="1" t="s">
        <v>942</v>
      </c>
      <c r="R126" s="25">
        <v>4</v>
      </c>
      <c r="T126" s="1">
        <v>36</v>
      </c>
    </row>
    <row r="127" spans="1:18" ht="21">
      <c r="A127" s="13"/>
      <c r="B127" s="14" t="s">
        <v>946</v>
      </c>
      <c r="C127" s="123">
        <v>1</v>
      </c>
      <c r="D127" s="16" t="s">
        <v>87</v>
      </c>
      <c r="E127" s="124">
        <v>4680</v>
      </c>
      <c r="F127" s="124">
        <v>4680</v>
      </c>
      <c r="G127" s="124">
        <v>1200</v>
      </c>
      <c r="H127" s="124">
        <v>1404</v>
      </c>
      <c r="I127" s="124">
        <v>6084</v>
      </c>
      <c r="J127" s="18"/>
      <c r="K127" s="1">
        <v>4680</v>
      </c>
      <c r="L127" s="218">
        <v>0.3</v>
      </c>
      <c r="M127" s="1">
        <v>1404</v>
      </c>
      <c r="N127" s="1" t="s">
        <v>943</v>
      </c>
      <c r="R127" s="25"/>
    </row>
    <row r="128" spans="1:18" ht="21">
      <c r="A128" s="13"/>
      <c r="B128" s="14" t="s">
        <v>948</v>
      </c>
      <c r="C128" s="123">
        <v>4</v>
      </c>
      <c r="D128" s="16" t="s">
        <v>87</v>
      </c>
      <c r="E128" s="124">
        <v>3211</v>
      </c>
      <c r="F128" s="284">
        <v>12844</v>
      </c>
      <c r="G128" s="284">
        <v>250</v>
      </c>
      <c r="H128" s="124">
        <v>963.3</v>
      </c>
      <c r="I128" s="284">
        <v>13807.3</v>
      </c>
      <c r="J128" s="18"/>
      <c r="K128" s="1">
        <v>3211</v>
      </c>
      <c r="L128" s="218">
        <v>0.3</v>
      </c>
      <c r="M128" s="1">
        <v>963.3</v>
      </c>
      <c r="N128" s="1" t="s">
        <v>947</v>
      </c>
      <c r="R128" s="25"/>
    </row>
    <row r="129" spans="1:17" ht="21">
      <c r="A129" s="13"/>
      <c r="B129" s="14" t="s">
        <v>949</v>
      </c>
      <c r="C129" s="123">
        <v>6</v>
      </c>
      <c r="D129" s="16" t="s">
        <v>87</v>
      </c>
      <c r="E129" s="124">
        <v>455</v>
      </c>
      <c r="F129" s="124">
        <v>2730</v>
      </c>
      <c r="G129" s="124">
        <v>1200</v>
      </c>
      <c r="H129" s="124">
        <v>136.5</v>
      </c>
      <c r="I129" s="124">
        <v>2866.5</v>
      </c>
      <c r="J129" s="18"/>
      <c r="K129" s="1">
        <v>455</v>
      </c>
      <c r="L129" s="218">
        <v>0.3</v>
      </c>
      <c r="M129" s="1">
        <v>136.5</v>
      </c>
      <c r="N129" s="1" t="s">
        <v>104</v>
      </c>
      <c r="Q129" s="25">
        <v>47988.3</v>
      </c>
    </row>
    <row r="130" spans="1:14" ht="21">
      <c r="A130" s="13"/>
      <c r="B130" s="14" t="s">
        <v>950</v>
      </c>
      <c r="C130" s="123">
        <v>2</v>
      </c>
      <c r="D130" s="16" t="s">
        <v>87</v>
      </c>
      <c r="E130" s="124">
        <v>1820</v>
      </c>
      <c r="F130" s="124">
        <v>3640</v>
      </c>
      <c r="G130" s="124">
        <v>250</v>
      </c>
      <c r="H130" s="124">
        <v>546</v>
      </c>
      <c r="I130" s="124">
        <v>4186</v>
      </c>
      <c r="J130" s="18"/>
      <c r="K130" s="1">
        <v>1820</v>
      </c>
      <c r="L130" s="218">
        <v>0.3</v>
      </c>
      <c r="M130" s="1">
        <v>546</v>
      </c>
      <c r="N130" s="1" t="s">
        <v>280</v>
      </c>
    </row>
    <row r="131" spans="1:13" ht="21">
      <c r="A131" s="13"/>
      <c r="B131" s="14" t="s">
        <v>951</v>
      </c>
      <c r="C131" s="123">
        <v>1</v>
      </c>
      <c r="D131" s="16" t="s">
        <v>87</v>
      </c>
      <c r="E131" s="124">
        <v>4680</v>
      </c>
      <c r="F131" s="124">
        <v>4680</v>
      </c>
      <c r="G131" s="124">
        <v>1300</v>
      </c>
      <c r="H131" s="124">
        <v>1404</v>
      </c>
      <c r="I131" s="124">
        <v>6084</v>
      </c>
      <c r="J131" s="18"/>
      <c r="K131" s="1">
        <v>4680</v>
      </c>
      <c r="L131" s="218">
        <v>0.3</v>
      </c>
      <c r="M131" s="1">
        <v>1404</v>
      </c>
    </row>
    <row r="132" spans="1:10" ht="21">
      <c r="A132" s="13"/>
      <c r="B132" s="14"/>
      <c r="C132" s="15"/>
      <c r="D132" s="16"/>
      <c r="E132" s="17"/>
      <c r="F132" s="17"/>
      <c r="G132" s="17"/>
      <c r="H132" s="17"/>
      <c r="I132" s="17"/>
      <c r="J132" s="18"/>
    </row>
    <row r="133" spans="1:10" ht="21">
      <c r="A133" s="13"/>
      <c r="B133" s="14"/>
      <c r="C133" s="15"/>
      <c r="D133" s="16"/>
      <c r="E133" s="17"/>
      <c r="F133" s="17"/>
      <c r="G133" s="17"/>
      <c r="H133" s="17"/>
      <c r="I133" s="17"/>
      <c r="J133" s="18"/>
    </row>
    <row r="134" spans="1:10" ht="21">
      <c r="A134" s="20"/>
      <c r="B134" s="23"/>
      <c r="C134" s="22"/>
      <c r="D134" s="23"/>
      <c r="E134" s="24"/>
      <c r="F134" s="24"/>
      <c r="G134" s="24"/>
      <c r="H134" s="24"/>
      <c r="I134" s="35"/>
      <c r="J134" s="21"/>
    </row>
    <row r="135" spans="1:12" ht="23.25">
      <c r="A135" s="513" t="s">
        <v>0</v>
      </c>
      <c r="B135" s="513"/>
      <c r="C135" s="513"/>
      <c r="D135" s="513"/>
      <c r="E135" s="513"/>
      <c r="F135" s="513"/>
      <c r="G135" s="513"/>
      <c r="H135" s="513"/>
      <c r="I135" s="513"/>
      <c r="J135" s="513"/>
      <c r="K135" s="138">
        <v>58258.3</v>
      </c>
      <c r="L135" s="138"/>
    </row>
    <row r="136" spans="1:2" ht="21">
      <c r="A136" s="515" t="s">
        <v>1</v>
      </c>
      <c r="B136" s="515"/>
    </row>
    <row r="137" ht="21.75" thickBot="1">
      <c r="A137" s="2"/>
    </row>
    <row r="138" spans="1:10" ht="21">
      <c r="A138" s="516" t="s">
        <v>2</v>
      </c>
      <c r="B138" s="518" t="s">
        <v>3</v>
      </c>
      <c r="C138" s="520" t="s">
        <v>4</v>
      </c>
      <c r="D138" s="520"/>
      <c r="E138" s="521" t="s">
        <v>5</v>
      </c>
      <c r="F138" s="522"/>
      <c r="G138" s="521" t="s">
        <v>6</v>
      </c>
      <c r="H138" s="523"/>
      <c r="I138" s="3" t="s">
        <v>7</v>
      </c>
      <c r="J138" s="524" t="s">
        <v>8</v>
      </c>
    </row>
    <row r="139" spans="1:10" ht="21">
      <c r="A139" s="517"/>
      <c r="B139" s="519"/>
      <c r="C139" s="4" t="s">
        <v>9</v>
      </c>
      <c r="D139" s="4" t="s">
        <v>10</v>
      </c>
      <c r="E139" s="5" t="s">
        <v>11</v>
      </c>
      <c r="F139" s="5" t="s">
        <v>12</v>
      </c>
      <c r="G139" s="5" t="s">
        <v>11</v>
      </c>
      <c r="H139" s="6" t="s">
        <v>12</v>
      </c>
      <c r="I139" s="5" t="s">
        <v>13</v>
      </c>
      <c r="J139" s="525"/>
    </row>
    <row r="140" spans="1:10" ht="21">
      <c r="A140" s="38">
        <v>2.1</v>
      </c>
      <c r="B140" s="39" t="s">
        <v>105</v>
      </c>
      <c r="C140" s="40"/>
      <c r="D140" s="16"/>
      <c r="E140" s="17"/>
      <c r="F140" s="17"/>
      <c r="G140" s="17"/>
      <c r="H140" s="17"/>
      <c r="I140" s="17"/>
      <c r="J140" s="18"/>
    </row>
    <row r="141" spans="1:12" ht="21">
      <c r="A141" s="15"/>
      <c r="B141" s="39" t="s">
        <v>1173</v>
      </c>
      <c r="C141" s="253">
        <v>6</v>
      </c>
      <c r="D141" s="16" t="s">
        <v>87</v>
      </c>
      <c r="E141" s="124">
        <v>3199</v>
      </c>
      <c r="F141" s="124">
        <v>19194</v>
      </c>
      <c r="G141" s="236">
        <v>450</v>
      </c>
      <c r="H141" s="124">
        <v>2700</v>
      </c>
      <c r="I141" s="124">
        <v>21894</v>
      </c>
      <c r="J141" s="229" t="s">
        <v>522</v>
      </c>
      <c r="K141" s="1">
        <v>3199</v>
      </c>
      <c r="L141" s="218">
        <v>0.07</v>
      </c>
    </row>
    <row r="142" spans="1:15" ht="21">
      <c r="A142" s="15"/>
      <c r="B142" s="39" t="s">
        <v>107</v>
      </c>
      <c r="C142" s="253">
        <v>2</v>
      </c>
      <c r="D142" s="16" t="s">
        <v>87</v>
      </c>
      <c r="E142" s="124">
        <v>1594</v>
      </c>
      <c r="F142" s="124">
        <v>3188</v>
      </c>
      <c r="G142" s="236">
        <v>450</v>
      </c>
      <c r="H142" s="124">
        <v>900</v>
      </c>
      <c r="I142" s="124">
        <v>4088</v>
      </c>
      <c r="J142" s="18"/>
      <c r="K142" s="1">
        <v>1594</v>
      </c>
      <c r="L142" s="218">
        <v>0.07</v>
      </c>
      <c r="O142" s="39" t="s">
        <v>534</v>
      </c>
    </row>
    <row r="143" spans="1:15" ht="21">
      <c r="A143" s="15"/>
      <c r="B143" s="39" t="s">
        <v>868</v>
      </c>
      <c r="C143" s="253">
        <v>6</v>
      </c>
      <c r="D143" s="16" t="s">
        <v>109</v>
      </c>
      <c r="E143" s="124">
        <v>770</v>
      </c>
      <c r="F143" s="124">
        <v>4620</v>
      </c>
      <c r="G143" s="236">
        <v>450</v>
      </c>
      <c r="H143" s="124">
        <v>2700</v>
      </c>
      <c r="I143" s="124">
        <v>7320</v>
      </c>
      <c r="J143" s="18"/>
      <c r="K143" s="1">
        <v>770</v>
      </c>
      <c r="L143" s="218">
        <v>0.07</v>
      </c>
      <c r="O143" s="39" t="s">
        <v>545</v>
      </c>
    </row>
    <row r="144" spans="1:15" ht="21">
      <c r="A144" s="15"/>
      <c r="B144" s="39" t="s">
        <v>953</v>
      </c>
      <c r="C144" s="253">
        <v>2</v>
      </c>
      <c r="D144" s="16" t="s">
        <v>109</v>
      </c>
      <c r="E144" s="236">
        <v>890</v>
      </c>
      <c r="F144" s="124">
        <v>1780</v>
      </c>
      <c r="G144" s="236">
        <v>225</v>
      </c>
      <c r="H144" s="124">
        <v>450</v>
      </c>
      <c r="I144" s="124">
        <v>2230</v>
      </c>
      <c r="J144" s="18"/>
      <c r="O144" s="39" t="s">
        <v>535</v>
      </c>
    </row>
    <row r="145" spans="1:15" ht="21">
      <c r="A145" s="15"/>
      <c r="B145" s="39" t="s">
        <v>869</v>
      </c>
      <c r="C145" s="253">
        <v>6</v>
      </c>
      <c r="D145" s="16" t="s">
        <v>109</v>
      </c>
      <c r="E145" s="236">
        <v>400</v>
      </c>
      <c r="F145" s="124">
        <v>2400</v>
      </c>
      <c r="G145" s="236">
        <v>120</v>
      </c>
      <c r="H145" s="124">
        <v>720</v>
      </c>
      <c r="I145" s="124">
        <v>3120</v>
      </c>
      <c r="J145" s="18"/>
      <c r="O145" s="39" t="s">
        <v>536</v>
      </c>
    </row>
    <row r="146" spans="1:15" ht="21">
      <c r="A146" s="15"/>
      <c r="B146" s="39" t="s">
        <v>870</v>
      </c>
      <c r="C146" s="253">
        <v>0</v>
      </c>
      <c r="D146" s="16" t="s">
        <v>112</v>
      </c>
      <c r="E146" s="236">
        <v>320</v>
      </c>
      <c r="F146" s="124">
        <v>0</v>
      </c>
      <c r="G146" s="236">
        <v>120</v>
      </c>
      <c r="H146" s="124">
        <v>0</v>
      </c>
      <c r="I146" s="124">
        <v>0</v>
      </c>
      <c r="J146" s="18"/>
      <c r="O146" s="39" t="s">
        <v>537</v>
      </c>
    </row>
    <row r="147" spans="1:15" ht="21">
      <c r="A147" s="15"/>
      <c r="B147" s="39" t="s">
        <v>1077</v>
      </c>
      <c r="C147" s="253">
        <v>6</v>
      </c>
      <c r="D147" s="16" t="s">
        <v>114</v>
      </c>
      <c r="E147" s="236">
        <v>900</v>
      </c>
      <c r="F147" s="124">
        <v>5400</v>
      </c>
      <c r="G147" s="236">
        <v>70</v>
      </c>
      <c r="H147" s="124">
        <v>420</v>
      </c>
      <c r="I147" s="124">
        <v>5820</v>
      </c>
      <c r="J147" s="18"/>
      <c r="O147" s="39" t="s">
        <v>539</v>
      </c>
    </row>
    <row r="148" spans="1:15" ht="21">
      <c r="A148" s="15"/>
      <c r="B148" s="39" t="s">
        <v>871</v>
      </c>
      <c r="C148" s="253">
        <v>6</v>
      </c>
      <c r="D148" s="16" t="s">
        <v>109</v>
      </c>
      <c r="E148" s="236">
        <v>620</v>
      </c>
      <c r="F148" s="124">
        <v>3720</v>
      </c>
      <c r="G148" s="236">
        <v>70</v>
      </c>
      <c r="H148" s="124">
        <v>420</v>
      </c>
      <c r="I148" s="124">
        <v>4140</v>
      </c>
      <c r="J148" s="18"/>
      <c r="O148" s="39" t="s">
        <v>538</v>
      </c>
    </row>
    <row r="149" spans="1:15" ht="21">
      <c r="A149" s="15"/>
      <c r="B149" s="39" t="s">
        <v>116</v>
      </c>
      <c r="C149" s="253">
        <v>0</v>
      </c>
      <c r="D149" s="16" t="s">
        <v>87</v>
      </c>
      <c r="E149" s="236">
        <v>790</v>
      </c>
      <c r="F149" s="124">
        <v>0</v>
      </c>
      <c r="G149" s="236">
        <v>200</v>
      </c>
      <c r="H149" s="124">
        <v>0</v>
      </c>
      <c r="I149" s="124">
        <v>0</v>
      </c>
      <c r="J149" s="18"/>
      <c r="O149" s="39" t="s">
        <v>540</v>
      </c>
    </row>
    <row r="150" spans="1:15" ht="21">
      <c r="A150" s="15"/>
      <c r="B150" s="39" t="s">
        <v>872</v>
      </c>
      <c r="C150" s="253">
        <v>0</v>
      </c>
      <c r="D150" s="16" t="s">
        <v>87</v>
      </c>
      <c r="E150" s="236">
        <v>880</v>
      </c>
      <c r="F150" s="124">
        <v>0</v>
      </c>
      <c r="G150" s="236">
        <v>100</v>
      </c>
      <c r="H150" s="124">
        <v>0</v>
      </c>
      <c r="I150" s="124">
        <v>0</v>
      </c>
      <c r="J150" s="18"/>
      <c r="O150" s="39" t="s">
        <v>541</v>
      </c>
    </row>
    <row r="151" spans="1:15" ht="21">
      <c r="A151" s="15"/>
      <c r="B151" s="39" t="s">
        <v>873</v>
      </c>
      <c r="C151" s="253">
        <v>2</v>
      </c>
      <c r="D151" s="16" t="s">
        <v>87</v>
      </c>
      <c r="E151" s="236">
        <v>790</v>
      </c>
      <c r="F151" s="124">
        <v>1580</v>
      </c>
      <c r="G151" s="236">
        <v>70</v>
      </c>
      <c r="H151" s="124">
        <v>140</v>
      </c>
      <c r="I151" s="124">
        <v>1720</v>
      </c>
      <c r="J151" s="18"/>
      <c r="N151" s="25">
        <v>52162</v>
      </c>
      <c r="O151" s="39" t="s">
        <v>542</v>
      </c>
    </row>
    <row r="152" spans="1:15" ht="21">
      <c r="A152" s="15"/>
      <c r="B152" s="39" t="s">
        <v>874</v>
      </c>
      <c r="C152" s="252">
        <v>6</v>
      </c>
      <c r="D152" s="16" t="s">
        <v>87</v>
      </c>
      <c r="E152" s="236">
        <v>270</v>
      </c>
      <c r="F152" s="124">
        <v>1620</v>
      </c>
      <c r="G152" s="236">
        <v>35</v>
      </c>
      <c r="H152" s="124">
        <v>210</v>
      </c>
      <c r="I152" s="124">
        <v>1830</v>
      </c>
      <c r="J152" s="18"/>
      <c r="N152" s="25">
        <v>23996.82</v>
      </c>
      <c r="O152" s="39" t="s">
        <v>543</v>
      </c>
    </row>
    <row r="153" spans="1:15" ht="21">
      <c r="A153" s="15"/>
      <c r="B153" s="39" t="s">
        <v>875</v>
      </c>
      <c r="C153" s="252">
        <v>2</v>
      </c>
      <c r="D153" s="16" t="s">
        <v>87</v>
      </c>
      <c r="E153" s="236">
        <v>184</v>
      </c>
      <c r="F153" s="124">
        <v>368</v>
      </c>
      <c r="G153" s="236">
        <v>75</v>
      </c>
      <c r="H153" s="124">
        <v>150</v>
      </c>
      <c r="I153" s="124">
        <v>518</v>
      </c>
      <c r="J153" s="18"/>
      <c r="N153" s="25"/>
      <c r="O153" s="39" t="s">
        <v>544</v>
      </c>
    </row>
    <row r="154" spans="1:15" ht="21">
      <c r="A154" s="15"/>
      <c r="B154" s="39" t="s">
        <v>876</v>
      </c>
      <c r="C154" s="252">
        <v>6</v>
      </c>
      <c r="D154" s="16" t="s">
        <v>87</v>
      </c>
      <c r="E154" s="236">
        <v>240</v>
      </c>
      <c r="F154" s="124">
        <v>1440</v>
      </c>
      <c r="G154" s="236">
        <v>35</v>
      </c>
      <c r="H154" s="124">
        <v>210</v>
      </c>
      <c r="I154" s="124">
        <v>1650</v>
      </c>
      <c r="J154" s="18"/>
      <c r="N154" s="25"/>
      <c r="O154" s="39" t="s">
        <v>574</v>
      </c>
    </row>
    <row r="155" spans="1:15" ht="21">
      <c r="A155" s="15"/>
      <c r="B155" s="39" t="s">
        <v>877</v>
      </c>
      <c r="C155" s="252">
        <v>6</v>
      </c>
      <c r="D155" s="16" t="s">
        <v>87</v>
      </c>
      <c r="E155" s="236">
        <v>220</v>
      </c>
      <c r="F155" s="124">
        <v>1320</v>
      </c>
      <c r="G155" s="236">
        <v>35</v>
      </c>
      <c r="H155" s="124">
        <v>210</v>
      </c>
      <c r="I155" s="124">
        <v>1530</v>
      </c>
      <c r="J155" s="18"/>
      <c r="N155" s="25"/>
      <c r="O155" s="39" t="s">
        <v>575</v>
      </c>
    </row>
    <row r="156" spans="1:15" ht="21">
      <c r="A156" s="15"/>
      <c r="B156" s="39" t="s">
        <v>878</v>
      </c>
      <c r="C156" s="252">
        <v>0</v>
      </c>
      <c r="D156" s="16" t="s">
        <v>87</v>
      </c>
      <c r="E156" s="236">
        <v>210</v>
      </c>
      <c r="F156" s="124">
        <v>0</v>
      </c>
      <c r="G156" s="236">
        <v>35</v>
      </c>
      <c r="H156" s="124">
        <v>0</v>
      </c>
      <c r="I156" s="124">
        <v>0</v>
      </c>
      <c r="J156" s="18"/>
      <c r="N156" s="25"/>
      <c r="O156" s="39" t="s">
        <v>576</v>
      </c>
    </row>
    <row r="157" spans="1:14" ht="21">
      <c r="A157" s="15"/>
      <c r="B157" s="39"/>
      <c r="C157" s="137"/>
      <c r="D157" s="16"/>
      <c r="E157" s="124"/>
      <c r="F157" s="124"/>
      <c r="G157" s="124"/>
      <c r="H157" s="124"/>
      <c r="I157" s="124"/>
      <c r="J157" s="18"/>
      <c r="N157" s="25"/>
    </row>
    <row r="158" spans="1:14" ht="21">
      <c r="A158" s="15"/>
      <c r="B158" s="39"/>
      <c r="C158" s="137"/>
      <c r="D158" s="16"/>
      <c r="E158" s="124"/>
      <c r="F158" s="124"/>
      <c r="G158" s="124"/>
      <c r="H158" s="124"/>
      <c r="I158" s="124"/>
      <c r="J158" s="18"/>
      <c r="N158" s="25"/>
    </row>
    <row r="159" spans="1:14" ht="21">
      <c r="A159" s="15">
        <v>2.11</v>
      </c>
      <c r="B159" s="14" t="s">
        <v>119</v>
      </c>
      <c r="C159" s="15"/>
      <c r="D159" s="16"/>
      <c r="E159" s="17"/>
      <c r="F159" s="17"/>
      <c r="G159" s="17"/>
      <c r="H159" s="17"/>
      <c r="I159" s="17"/>
      <c r="J159" s="18"/>
      <c r="N159" s="25"/>
    </row>
    <row r="160" spans="1:14" ht="21">
      <c r="A160" s="15"/>
      <c r="B160" s="14" t="s">
        <v>120</v>
      </c>
      <c r="C160" s="252">
        <v>347.78</v>
      </c>
      <c r="D160" s="16" t="s">
        <v>23</v>
      </c>
      <c r="E160" s="124">
        <v>35</v>
      </c>
      <c r="F160" s="124">
        <v>12172.3</v>
      </c>
      <c r="G160" s="124">
        <v>34</v>
      </c>
      <c r="H160" s="124">
        <v>11824.519999999999</v>
      </c>
      <c r="I160" s="124">
        <v>23996.82</v>
      </c>
      <c r="J160" s="18"/>
      <c r="N160" s="25">
        <v>79856.82</v>
      </c>
    </row>
    <row r="161" spans="1:14" ht="21">
      <c r="A161" s="15"/>
      <c r="B161" s="14" t="s">
        <v>546</v>
      </c>
      <c r="C161" s="137">
        <v>0</v>
      </c>
      <c r="D161" s="16" t="s">
        <v>23</v>
      </c>
      <c r="E161" s="124">
        <v>12</v>
      </c>
      <c r="F161" s="124">
        <v>0</v>
      </c>
      <c r="G161" s="124">
        <v>38</v>
      </c>
      <c r="H161" s="124">
        <v>0</v>
      </c>
      <c r="I161" s="124">
        <v>0</v>
      </c>
      <c r="J161" s="18"/>
      <c r="N161" s="25"/>
    </row>
    <row r="162" spans="1:10" ht="21">
      <c r="A162" s="15"/>
      <c r="B162" s="28" t="s">
        <v>121</v>
      </c>
      <c r="C162" s="15"/>
      <c r="D162" s="16"/>
      <c r="E162" s="17"/>
      <c r="F162" s="17"/>
      <c r="G162" s="17"/>
      <c r="H162" s="17"/>
      <c r="I162" s="126" t="e">
        <v>#REF!</v>
      </c>
      <c r="J162" s="18"/>
    </row>
    <row r="163" spans="1:10" ht="21">
      <c r="A163" s="42"/>
      <c r="B163" s="43"/>
      <c r="C163" s="42"/>
      <c r="D163" s="44"/>
      <c r="E163" s="45"/>
      <c r="F163" s="45"/>
      <c r="G163" s="45"/>
      <c r="H163" s="45"/>
      <c r="I163" s="46"/>
      <c r="J163" s="47"/>
    </row>
    <row r="164" spans="1:10" ht="21">
      <c r="A164" s="42"/>
      <c r="B164" s="43"/>
      <c r="C164" s="42"/>
      <c r="D164" s="44"/>
      <c r="E164" s="45"/>
      <c r="F164" s="45"/>
      <c r="G164" s="45"/>
      <c r="H164" s="45"/>
      <c r="I164" s="46"/>
      <c r="J164" s="47"/>
    </row>
    <row r="165" spans="1:10" ht="21">
      <c r="A165" s="42"/>
      <c r="B165" s="43"/>
      <c r="C165" s="42"/>
      <c r="D165" s="44"/>
      <c r="E165" s="45"/>
      <c r="F165" s="45"/>
      <c r="G165" s="45"/>
      <c r="H165" s="45"/>
      <c r="I165" s="46"/>
      <c r="J165" s="47"/>
    </row>
    <row r="166" spans="1:10" ht="21">
      <c r="A166" s="42"/>
      <c r="B166" s="43"/>
      <c r="C166" s="42"/>
      <c r="D166" s="44"/>
      <c r="E166" s="45"/>
      <c r="F166" s="45"/>
      <c r="G166" s="45"/>
      <c r="H166" s="45"/>
      <c r="I166" s="46"/>
      <c r="J166" s="47"/>
    </row>
    <row r="167" spans="1:10" ht="21">
      <c r="A167" s="22"/>
      <c r="B167" s="23"/>
      <c r="C167" s="22"/>
      <c r="D167" s="23"/>
      <c r="E167" s="24"/>
      <c r="F167" s="24"/>
      <c r="G167" s="24"/>
      <c r="H167" s="24"/>
      <c r="I167" s="35"/>
      <c r="J167" s="21"/>
    </row>
    <row r="168" spans="1:12" ht="23.25">
      <c r="A168" s="513" t="s">
        <v>0</v>
      </c>
      <c r="B168" s="513"/>
      <c r="C168" s="513"/>
      <c r="D168" s="513"/>
      <c r="E168" s="513"/>
      <c r="F168" s="513"/>
      <c r="G168" s="513"/>
      <c r="H168" s="513"/>
      <c r="I168" s="513"/>
      <c r="J168" s="513"/>
      <c r="K168" s="138" t="e">
        <v>#REF!</v>
      </c>
      <c r="L168" s="138"/>
    </row>
    <row r="169" spans="1:2" ht="21">
      <c r="A169" s="515" t="s">
        <v>1</v>
      </c>
      <c r="B169" s="515"/>
    </row>
    <row r="170" ht="21.75" thickBot="1">
      <c r="A170" s="2"/>
    </row>
    <row r="171" spans="1:10" ht="21">
      <c r="A171" s="516" t="s">
        <v>2</v>
      </c>
      <c r="B171" s="518" t="s">
        <v>3</v>
      </c>
      <c r="C171" s="520" t="s">
        <v>4</v>
      </c>
      <c r="D171" s="520"/>
      <c r="E171" s="521" t="s">
        <v>5</v>
      </c>
      <c r="F171" s="522"/>
      <c r="G171" s="521" t="s">
        <v>6</v>
      </c>
      <c r="H171" s="523"/>
      <c r="I171" s="3" t="s">
        <v>7</v>
      </c>
      <c r="J171" s="524" t="s">
        <v>8</v>
      </c>
    </row>
    <row r="172" spans="1:10" ht="21">
      <c r="A172" s="517"/>
      <c r="B172" s="519"/>
      <c r="C172" s="4" t="s">
        <v>9</v>
      </c>
      <c r="D172" s="4" t="s">
        <v>10</v>
      </c>
      <c r="E172" s="5" t="s">
        <v>11</v>
      </c>
      <c r="F172" s="5" t="s">
        <v>12</v>
      </c>
      <c r="G172" s="5" t="s">
        <v>11</v>
      </c>
      <c r="H172" s="6" t="s">
        <v>12</v>
      </c>
      <c r="I172" s="5" t="s">
        <v>13</v>
      </c>
      <c r="J172" s="525"/>
    </row>
    <row r="173" spans="1:10" ht="21">
      <c r="A173" s="48">
        <v>3</v>
      </c>
      <c r="B173" s="49" t="s">
        <v>122</v>
      </c>
      <c r="C173" s="38"/>
      <c r="D173" s="33"/>
      <c r="E173" s="17"/>
      <c r="F173" s="17"/>
      <c r="G173" s="17"/>
      <c r="H173" s="17"/>
      <c r="I173" s="17"/>
      <c r="J173" s="18"/>
    </row>
    <row r="174" spans="1:10" ht="21">
      <c r="A174" s="13">
        <v>3.1</v>
      </c>
      <c r="B174" s="14" t="s">
        <v>123</v>
      </c>
      <c r="C174" s="15"/>
      <c r="D174" s="16"/>
      <c r="E174" s="17"/>
      <c r="F174" s="17"/>
      <c r="G174" s="17"/>
      <c r="H174" s="17"/>
      <c r="I174" s="17"/>
      <c r="J174" s="18"/>
    </row>
    <row r="175" spans="1:13" ht="21">
      <c r="A175" s="13"/>
      <c r="B175" s="14" t="s">
        <v>1174</v>
      </c>
      <c r="C175" s="252">
        <v>13</v>
      </c>
      <c r="D175" s="16" t="s">
        <v>50</v>
      </c>
      <c r="E175" s="236">
        <v>139.02</v>
      </c>
      <c r="F175" s="124">
        <v>1807.2600000000002</v>
      </c>
      <c r="G175" s="124">
        <v>100</v>
      </c>
      <c r="H175" s="124">
        <v>1300</v>
      </c>
      <c r="I175" s="124">
        <v>3107.26</v>
      </c>
      <c r="J175" s="18"/>
      <c r="K175" s="1">
        <v>139.02</v>
      </c>
      <c r="L175" s="218">
        <v>0.3</v>
      </c>
      <c r="M175" s="1">
        <v>41.706</v>
      </c>
    </row>
    <row r="176" spans="1:13" ht="21">
      <c r="A176" s="13"/>
      <c r="B176" s="14" t="s">
        <v>1175</v>
      </c>
      <c r="C176" s="252">
        <v>12</v>
      </c>
      <c r="D176" s="16" t="s">
        <v>48</v>
      </c>
      <c r="E176" s="236">
        <v>186.92</v>
      </c>
      <c r="F176" s="124">
        <v>2243.04</v>
      </c>
      <c r="G176" s="124">
        <v>56.07599999999999</v>
      </c>
      <c r="H176" s="124">
        <v>672.9119999999999</v>
      </c>
      <c r="I176" s="124">
        <v>2915.9519999999998</v>
      </c>
      <c r="J176" s="18"/>
      <c r="K176" s="1">
        <v>186.92</v>
      </c>
      <c r="L176" s="218">
        <v>0.3</v>
      </c>
      <c r="M176" s="1">
        <v>56.07599999999999</v>
      </c>
    </row>
    <row r="177" spans="1:10" ht="21">
      <c r="A177" s="13">
        <v>3.2</v>
      </c>
      <c r="B177" s="14" t="s">
        <v>126</v>
      </c>
      <c r="C177" s="317"/>
      <c r="D177" s="16"/>
      <c r="E177" s="327"/>
      <c r="F177" s="17"/>
      <c r="G177" s="17"/>
      <c r="H177" s="17"/>
      <c r="I177" s="17"/>
      <c r="J177" s="18"/>
    </row>
    <row r="178" spans="1:13" ht="21">
      <c r="A178" s="13"/>
      <c r="B178" s="14" t="s">
        <v>1176</v>
      </c>
      <c r="C178" s="252">
        <v>10</v>
      </c>
      <c r="D178" s="16" t="s">
        <v>50</v>
      </c>
      <c r="E178" s="236">
        <v>39.25</v>
      </c>
      <c r="F178" s="124">
        <v>392.5</v>
      </c>
      <c r="G178" s="124">
        <v>11.775</v>
      </c>
      <c r="H178" s="124">
        <v>117.75</v>
      </c>
      <c r="I178" s="124">
        <v>510.25</v>
      </c>
      <c r="J178" s="18"/>
      <c r="K178" s="1">
        <v>39.25</v>
      </c>
      <c r="L178" s="218">
        <v>0.3</v>
      </c>
      <c r="M178" s="1">
        <v>11.775</v>
      </c>
    </row>
    <row r="179" spans="1:13" ht="21">
      <c r="A179" s="13"/>
      <c r="B179" s="14" t="s">
        <v>1177</v>
      </c>
      <c r="C179" s="252">
        <v>12</v>
      </c>
      <c r="D179" s="16" t="s">
        <v>50</v>
      </c>
      <c r="E179" s="236">
        <v>177.57</v>
      </c>
      <c r="F179" s="124">
        <v>2130.84</v>
      </c>
      <c r="G179" s="124">
        <v>53.270999999999994</v>
      </c>
      <c r="H179" s="124">
        <v>639.252</v>
      </c>
      <c r="I179" s="124">
        <v>2130.84</v>
      </c>
      <c r="J179" s="18"/>
      <c r="K179" s="1">
        <v>177.57</v>
      </c>
      <c r="L179" s="218">
        <v>0.3</v>
      </c>
      <c r="M179" s="1">
        <v>53.270999999999994</v>
      </c>
    </row>
    <row r="180" spans="1:13" ht="21">
      <c r="A180" s="13"/>
      <c r="B180" s="14" t="s">
        <v>1100</v>
      </c>
      <c r="C180" s="252">
        <v>4</v>
      </c>
      <c r="D180" s="16" t="s">
        <v>87</v>
      </c>
      <c r="E180" s="236">
        <v>430</v>
      </c>
      <c r="F180" s="124">
        <v>1720</v>
      </c>
      <c r="G180" s="124">
        <v>135</v>
      </c>
      <c r="H180" s="124">
        <v>540</v>
      </c>
      <c r="I180" s="124">
        <v>1720</v>
      </c>
      <c r="J180" s="18"/>
      <c r="K180" s="1">
        <v>450</v>
      </c>
      <c r="L180" s="218">
        <v>0.3</v>
      </c>
      <c r="M180" s="1">
        <v>135</v>
      </c>
    </row>
    <row r="181" spans="1:13" ht="21">
      <c r="A181" s="13"/>
      <c r="B181" s="14" t="s">
        <v>1178</v>
      </c>
      <c r="C181" s="252">
        <v>8</v>
      </c>
      <c r="D181" s="16" t="s">
        <v>48</v>
      </c>
      <c r="E181" s="236">
        <v>23.36</v>
      </c>
      <c r="F181" s="124">
        <v>186.88</v>
      </c>
      <c r="G181" s="124">
        <v>7.008</v>
      </c>
      <c r="H181" s="124">
        <v>56.064</v>
      </c>
      <c r="I181" s="124">
        <v>186.88</v>
      </c>
      <c r="J181" s="18"/>
      <c r="K181" s="1">
        <v>23.36</v>
      </c>
      <c r="L181" s="218">
        <v>0.3</v>
      </c>
      <c r="M181" s="1">
        <v>7.008</v>
      </c>
    </row>
    <row r="182" spans="1:13" ht="21">
      <c r="A182" s="13"/>
      <c r="B182" s="14" t="s">
        <v>1179</v>
      </c>
      <c r="C182" s="252">
        <v>5</v>
      </c>
      <c r="D182" s="16" t="s">
        <v>48</v>
      </c>
      <c r="E182" s="236">
        <v>33.64</v>
      </c>
      <c r="F182" s="124">
        <v>168.2</v>
      </c>
      <c r="G182" s="124">
        <v>10.092</v>
      </c>
      <c r="H182" s="124">
        <v>50.46</v>
      </c>
      <c r="I182" s="124">
        <v>168.2</v>
      </c>
      <c r="J182" s="18"/>
      <c r="K182" s="1">
        <v>33.64</v>
      </c>
      <c r="L182" s="218">
        <v>0.3</v>
      </c>
      <c r="M182" s="1">
        <v>10.092</v>
      </c>
    </row>
    <row r="183" spans="1:13" ht="21">
      <c r="A183" s="13"/>
      <c r="B183" s="14" t="s">
        <v>1180</v>
      </c>
      <c r="C183" s="252">
        <v>6</v>
      </c>
      <c r="D183" s="16" t="s">
        <v>48</v>
      </c>
      <c r="E183" s="236">
        <v>150</v>
      </c>
      <c r="F183" s="124">
        <v>900</v>
      </c>
      <c r="G183" s="124">
        <v>45</v>
      </c>
      <c r="H183" s="124">
        <v>270</v>
      </c>
      <c r="I183" s="124">
        <v>1170</v>
      </c>
      <c r="J183" s="18"/>
      <c r="K183" s="1">
        <v>150</v>
      </c>
      <c r="L183" s="218">
        <v>0.3</v>
      </c>
      <c r="M183" s="1">
        <v>45</v>
      </c>
    </row>
    <row r="184" spans="1:10" ht="21">
      <c r="A184" s="13">
        <v>3.3</v>
      </c>
      <c r="B184" s="14" t="s">
        <v>132</v>
      </c>
      <c r="C184" s="317"/>
      <c r="D184" s="16"/>
      <c r="E184" s="327"/>
      <c r="F184" s="17"/>
      <c r="G184" s="17"/>
      <c r="H184" s="17"/>
      <c r="I184" s="17"/>
      <c r="J184" s="18"/>
    </row>
    <row r="185" spans="1:13" ht="21">
      <c r="A185" s="13"/>
      <c r="B185" s="14" t="s">
        <v>1181</v>
      </c>
      <c r="C185" s="252">
        <v>41</v>
      </c>
      <c r="D185" s="16" t="s">
        <v>50</v>
      </c>
      <c r="E185" s="236">
        <v>11.68</v>
      </c>
      <c r="F185" s="124">
        <v>478.88</v>
      </c>
      <c r="G185" s="124">
        <v>30</v>
      </c>
      <c r="H185" s="124">
        <v>1230</v>
      </c>
      <c r="I185" s="124">
        <v>1708.88</v>
      </c>
      <c r="J185" s="18"/>
      <c r="K185" s="1">
        <v>11.68</v>
      </c>
      <c r="L185" s="218">
        <v>0.3</v>
      </c>
      <c r="M185" s="1">
        <v>3.504</v>
      </c>
    </row>
    <row r="186" spans="1:13" ht="21">
      <c r="A186" s="13"/>
      <c r="B186" s="14" t="s">
        <v>1182</v>
      </c>
      <c r="C186" s="252">
        <v>18</v>
      </c>
      <c r="D186" s="16" t="s">
        <v>48</v>
      </c>
      <c r="E186" s="236">
        <v>4.21</v>
      </c>
      <c r="F186" s="124">
        <v>75.78</v>
      </c>
      <c r="G186" s="124">
        <v>1.263</v>
      </c>
      <c r="H186" s="124">
        <v>22.733999999999998</v>
      </c>
      <c r="I186" s="124">
        <v>75.78</v>
      </c>
      <c r="J186" s="18"/>
      <c r="K186" s="1">
        <v>4.21</v>
      </c>
      <c r="L186" s="218">
        <v>0.3</v>
      </c>
      <c r="M186" s="1">
        <v>1.263</v>
      </c>
    </row>
    <row r="187" spans="1:13" ht="21">
      <c r="A187" s="13"/>
      <c r="B187" s="14" t="s">
        <v>1183</v>
      </c>
      <c r="C187" s="252">
        <v>7</v>
      </c>
      <c r="D187" s="16" t="s">
        <v>48</v>
      </c>
      <c r="E187" s="236">
        <v>7.06</v>
      </c>
      <c r="F187" s="124">
        <v>49.419999999999995</v>
      </c>
      <c r="G187" s="124">
        <v>2.118</v>
      </c>
      <c r="H187" s="124">
        <v>14.825999999999999</v>
      </c>
      <c r="I187" s="124">
        <v>49.419999999999995</v>
      </c>
      <c r="J187" s="18"/>
      <c r="K187" s="1">
        <v>7.06</v>
      </c>
      <c r="L187" s="218">
        <v>0.3</v>
      </c>
      <c r="M187" s="1">
        <v>2.118</v>
      </c>
    </row>
    <row r="188" spans="1:13" ht="21">
      <c r="A188" s="13"/>
      <c r="B188" s="14" t="s">
        <v>1184</v>
      </c>
      <c r="C188" s="252">
        <v>10</v>
      </c>
      <c r="D188" s="16" t="s">
        <v>48</v>
      </c>
      <c r="E188" s="236">
        <v>3.27</v>
      </c>
      <c r="F188" s="124">
        <v>32.7</v>
      </c>
      <c r="G188" s="124">
        <v>0.981</v>
      </c>
      <c r="H188" s="124">
        <v>9.81</v>
      </c>
      <c r="I188" s="124">
        <v>32.7</v>
      </c>
      <c r="J188" s="18"/>
      <c r="K188" s="1">
        <v>3.27</v>
      </c>
      <c r="L188" s="218">
        <v>0.3</v>
      </c>
      <c r="M188" s="1">
        <v>0.981</v>
      </c>
    </row>
    <row r="189" spans="1:13" ht="21">
      <c r="A189" s="13"/>
      <c r="B189" s="14" t="s">
        <v>1185</v>
      </c>
      <c r="C189" s="252">
        <v>0</v>
      </c>
      <c r="D189" s="16" t="s">
        <v>87</v>
      </c>
      <c r="E189" s="236">
        <v>500</v>
      </c>
      <c r="F189" s="124">
        <v>0</v>
      </c>
      <c r="G189" s="124">
        <v>50</v>
      </c>
      <c r="H189" s="124">
        <v>0</v>
      </c>
      <c r="I189" s="124">
        <v>0</v>
      </c>
      <c r="J189" s="18"/>
      <c r="L189" s="218">
        <v>0.3</v>
      </c>
      <c r="M189" s="1">
        <v>0</v>
      </c>
    </row>
    <row r="190" spans="1:15" ht="21">
      <c r="A190" s="18"/>
      <c r="B190" s="18" t="s">
        <v>1186</v>
      </c>
      <c r="C190" s="252">
        <v>2</v>
      </c>
      <c r="D190" s="16" t="s">
        <v>114</v>
      </c>
      <c r="E190" s="236">
        <v>78</v>
      </c>
      <c r="F190" s="124">
        <v>156</v>
      </c>
      <c r="G190" s="124">
        <v>23.4</v>
      </c>
      <c r="H190" s="124">
        <v>46.8</v>
      </c>
      <c r="I190" s="124">
        <v>202.8</v>
      </c>
      <c r="J190" s="18"/>
      <c r="K190" s="1">
        <v>78</v>
      </c>
      <c r="L190" s="218">
        <v>0.3</v>
      </c>
      <c r="M190" s="1">
        <v>23.4</v>
      </c>
      <c r="N190" s="25">
        <v>13978.962</v>
      </c>
      <c r="O190" s="25"/>
    </row>
    <row r="191" spans="1:15" ht="21">
      <c r="A191" s="18"/>
      <c r="B191" s="18"/>
      <c r="C191" s="15"/>
      <c r="D191" s="16"/>
      <c r="E191" s="17"/>
      <c r="F191" s="17"/>
      <c r="G191" s="17"/>
      <c r="H191" s="17"/>
      <c r="I191" s="17"/>
      <c r="J191" s="18"/>
      <c r="O191" s="25"/>
    </row>
    <row r="192" spans="1:10" ht="21">
      <c r="A192" s="18"/>
      <c r="B192" s="18"/>
      <c r="C192" s="18"/>
      <c r="D192" s="18"/>
      <c r="E192" s="17"/>
      <c r="F192" s="17"/>
      <c r="G192" s="17"/>
      <c r="H192" s="17"/>
      <c r="I192" s="17"/>
      <c r="J192" s="18"/>
    </row>
    <row r="193" spans="1:10" ht="21">
      <c r="A193" s="22"/>
      <c r="B193" s="23"/>
      <c r="C193" s="22"/>
      <c r="D193" s="23"/>
      <c r="E193" s="24"/>
      <c r="F193" s="24"/>
      <c r="G193" s="24"/>
      <c r="H193" s="24"/>
      <c r="I193" s="35"/>
      <c r="J193" s="21"/>
    </row>
    <row r="194" spans="1:12" ht="23.25">
      <c r="A194" s="513" t="s">
        <v>0</v>
      </c>
      <c r="B194" s="513"/>
      <c r="C194" s="513"/>
      <c r="D194" s="513"/>
      <c r="E194" s="513"/>
      <c r="F194" s="513"/>
      <c r="G194" s="513"/>
      <c r="H194" s="513"/>
      <c r="I194" s="513"/>
      <c r="J194" s="513"/>
      <c r="K194" s="138"/>
      <c r="L194" s="138"/>
    </row>
    <row r="195" spans="1:2" ht="21">
      <c r="A195" s="515" t="s">
        <v>1</v>
      </c>
      <c r="B195" s="515"/>
    </row>
    <row r="196" ht="21.75" thickBot="1">
      <c r="A196" s="2"/>
    </row>
    <row r="197" spans="1:10" ht="21">
      <c r="A197" s="516" t="s">
        <v>2</v>
      </c>
      <c r="B197" s="518" t="s">
        <v>3</v>
      </c>
      <c r="C197" s="520" t="s">
        <v>4</v>
      </c>
      <c r="D197" s="520"/>
      <c r="E197" s="521" t="s">
        <v>5</v>
      </c>
      <c r="F197" s="522"/>
      <c r="G197" s="521" t="s">
        <v>6</v>
      </c>
      <c r="H197" s="523"/>
      <c r="I197" s="3" t="s">
        <v>7</v>
      </c>
      <c r="J197" s="524" t="s">
        <v>8</v>
      </c>
    </row>
    <row r="198" spans="1:10" ht="21">
      <c r="A198" s="517"/>
      <c r="B198" s="519"/>
      <c r="C198" s="4" t="s">
        <v>9</v>
      </c>
      <c r="D198" s="4" t="s">
        <v>10</v>
      </c>
      <c r="E198" s="5" t="s">
        <v>11</v>
      </c>
      <c r="F198" s="5" t="s">
        <v>12</v>
      </c>
      <c r="G198" s="5" t="s">
        <v>11</v>
      </c>
      <c r="H198" s="6" t="s">
        <v>12</v>
      </c>
      <c r="I198" s="5" t="s">
        <v>13</v>
      </c>
      <c r="J198" s="525"/>
    </row>
    <row r="199" spans="1:10" ht="21">
      <c r="A199" s="13">
        <v>3.4</v>
      </c>
      <c r="B199" s="14" t="s">
        <v>139</v>
      </c>
      <c r="C199" s="15"/>
      <c r="D199" s="16"/>
      <c r="E199" s="17"/>
      <c r="F199" s="17"/>
      <c r="G199" s="17"/>
      <c r="H199" s="17"/>
      <c r="I199" s="17"/>
      <c r="J199" s="18"/>
    </row>
    <row r="200" spans="1:10" ht="21">
      <c r="A200" s="13"/>
      <c r="B200" s="14" t="s">
        <v>140</v>
      </c>
      <c r="C200" s="137">
        <v>0</v>
      </c>
      <c r="D200" s="16" t="s">
        <v>50</v>
      </c>
      <c r="E200" s="124">
        <v>686.915</v>
      </c>
      <c r="F200" s="124">
        <v>0</v>
      </c>
      <c r="G200" s="124">
        <v>102</v>
      </c>
      <c r="H200" s="124">
        <v>0</v>
      </c>
      <c r="I200" s="124">
        <v>0</v>
      </c>
      <c r="J200" s="18"/>
    </row>
    <row r="201" spans="1:10" ht="21">
      <c r="A201" s="13"/>
      <c r="B201" s="14" t="s">
        <v>1187</v>
      </c>
      <c r="C201" s="137">
        <v>0</v>
      </c>
      <c r="D201" s="16" t="s">
        <v>48</v>
      </c>
      <c r="E201" s="124">
        <v>220</v>
      </c>
      <c r="F201" s="124">
        <v>0</v>
      </c>
      <c r="G201" s="124"/>
      <c r="H201" s="124"/>
      <c r="I201" s="124">
        <v>0</v>
      </c>
      <c r="J201" s="18"/>
    </row>
    <row r="202" spans="1:14" ht="21">
      <c r="A202" s="13">
        <v>3.5</v>
      </c>
      <c r="B202" s="14" t="s">
        <v>956</v>
      </c>
      <c r="C202" s="15"/>
      <c r="D202" s="16"/>
      <c r="E202" s="17"/>
      <c r="F202" s="17"/>
      <c r="G202" s="17"/>
      <c r="H202" s="17"/>
      <c r="I202" s="17"/>
      <c r="J202" s="18"/>
      <c r="N202" s="25">
        <v>15190.08</v>
      </c>
    </row>
    <row r="203" spans="1:10" ht="21">
      <c r="A203" s="13"/>
      <c r="B203" s="14" t="s">
        <v>1181</v>
      </c>
      <c r="C203" s="137">
        <v>6</v>
      </c>
      <c r="D203" s="16" t="s">
        <v>50</v>
      </c>
      <c r="E203" s="124">
        <v>11.68</v>
      </c>
      <c r="F203" s="124">
        <v>70.08</v>
      </c>
      <c r="G203" s="124">
        <v>20</v>
      </c>
      <c r="H203" s="124">
        <v>120</v>
      </c>
      <c r="I203" s="124">
        <v>190.07999999999998</v>
      </c>
      <c r="J203" s="18"/>
    </row>
    <row r="204" spans="1:10" ht="21">
      <c r="A204" s="13">
        <v>3.6</v>
      </c>
      <c r="B204" s="14" t="s">
        <v>957</v>
      </c>
      <c r="C204" s="137"/>
      <c r="D204" s="16"/>
      <c r="E204" s="124"/>
      <c r="F204" s="124"/>
      <c r="G204" s="124"/>
      <c r="H204" s="124"/>
      <c r="I204" s="124"/>
      <c r="J204" s="18"/>
    </row>
    <row r="205" spans="1:15" ht="21">
      <c r="A205" s="13" t="s">
        <v>548</v>
      </c>
      <c r="B205" s="14" t="s">
        <v>1122</v>
      </c>
      <c r="C205" s="137">
        <v>1</v>
      </c>
      <c r="D205" s="16" t="s">
        <v>87</v>
      </c>
      <c r="E205" s="124">
        <v>10000</v>
      </c>
      <c r="F205" s="124">
        <v>10000</v>
      </c>
      <c r="G205" s="124">
        <v>1500</v>
      </c>
      <c r="H205" s="124">
        <v>1500</v>
      </c>
      <c r="I205" s="124">
        <v>11500</v>
      </c>
      <c r="J205" s="18"/>
      <c r="O205" s="25"/>
    </row>
    <row r="206" spans="1:15" ht="21">
      <c r="A206" s="13" t="s">
        <v>549</v>
      </c>
      <c r="B206" s="14" t="s">
        <v>1120</v>
      </c>
      <c r="C206" s="137">
        <v>1</v>
      </c>
      <c r="D206" s="16" t="s">
        <v>87</v>
      </c>
      <c r="E206" s="124">
        <v>3500</v>
      </c>
      <c r="F206" s="124">
        <v>3500</v>
      </c>
      <c r="G206" s="124"/>
      <c r="H206" s="124"/>
      <c r="I206" s="124">
        <v>3500</v>
      </c>
      <c r="J206" s="18"/>
      <c r="L206" s="1" t="s">
        <v>1121</v>
      </c>
      <c r="O206" s="25"/>
    </row>
    <row r="207" spans="1:15" ht="21">
      <c r="A207" s="13">
        <v>3.7</v>
      </c>
      <c r="B207" s="14" t="s">
        <v>954</v>
      </c>
      <c r="C207" s="137"/>
      <c r="D207" s="16"/>
      <c r="E207" s="124"/>
      <c r="F207" s="124"/>
      <c r="G207" s="124"/>
      <c r="H207" s="124"/>
      <c r="I207" s="124"/>
      <c r="J207" s="18"/>
      <c r="O207" s="25"/>
    </row>
    <row r="208" spans="1:15" ht="21">
      <c r="A208" s="13"/>
      <c r="B208" s="50" t="s">
        <v>955</v>
      </c>
      <c r="C208" s="137">
        <v>0</v>
      </c>
      <c r="D208" s="16" t="s">
        <v>268</v>
      </c>
      <c r="E208" s="124">
        <v>2500</v>
      </c>
      <c r="F208" s="124">
        <v>0</v>
      </c>
      <c r="G208" s="124"/>
      <c r="H208" s="124"/>
      <c r="I208" s="124">
        <v>0</v>
      </c>
      <c r="J208" s="18"/>
      <c r="O208" s="25"/>
    </row>
    <row r="209" spans="1:10" ht="21">
      <c r="A209" s="18"/>
      <c r="B209" s="43" t="s">
        <v>144</v>
      </c>
      <c r="C209" s="18"/>
      <c r="D209" s="18"/>
      <c r="E209" s="17"/>
      <c r="F209" s="17"/>
      <c r="G209" s="17"/>
      <c r="H209" s="17"/>
      <c r="I209" s="126">
        <v>29169.042</v>
      </c>
      <c r="J209" s="18"/>
    </row>
    <row r="210" spans="1:10" ht="21">
      <c r="A210" s="18"/>
      <c r="B210" s="18"/>
      <c r="C210" s="18"/>
      <c r="D210" s="18"/>
      <c r="E210" s="17"/>
      <c r="F210" s="17"/>
      <c r="G210" s="17"/>
      <c r="H210" s="17"/>
      <c r="I210" s="17"/>
      <c r="J210" s="18"/>
    </row>
    <row r="211" spans="1:10" ht="21">
      <c r="A211" s="30">
        <v>4</v>
      </c>
      <c r="B211" s="31" t="s">
        <v>958</v>
      </c>
      <c r="C211" s="15"/>
      <c r="D211" s="16"/>
      <c r="E211" s="17"/>
      <c r="F211" s="17"/>
      <c r="G211" s="17"/>
      <c r="H211" s="17"/>
      <c r="I211" s="17"/>
      <c r="J211" s="18"/>
    </row>
    <row r="212" spans="1:10" ht="21">
      <c r="A212" s="13">
        <v>4.1</v>
      </c>
      <c r="B212" s="14" t="s">
        <v>550</v>
      </c>
      <c r="C212" s="137">
        <v>1</v>
      </c>
      <c r="D212" s="16" t="s">
        <v>87</v>
      </c>
      <c r="E212" s="124">
        <v>2500</v>
      </c>
      <c r="F212" s="124">
        <v>2500</v>
      </c>
      <c r="G212" s="124">
        <v>1000</v>
      </c>
      <c r="H212" s="124">
        <v>1000</v>
      </c>
      <c r="I212" s="124">
        <v>3500</v>
      </c>
      <c r="J212" s="18" t="s">
        <v>1123</v>
      </c>
    </row>
    <row r="213" spans="1:10" ht="21">
      <c r="A213" s="13">
        <v>4.2</v>
      </c>
      <c r="B213" s="14" t="s">
        <v>147</v>
      </c>
      <c r="C213" s="137">
        <v>1</v>
      </c>
      <c r="D213" s="16" t="s">
        <v>87</v>
      </c>
      <c r="E213" s="124">
        <v>784</v>
      </c>
      <c r="F213" s="124">
        <v>784</v>
      </c>
      <c r="G213" s="124">
        <v>200</v>
      </c>
      <c r="H213" s="124">
        <v>200</v>
      </c>
      <c r="I213" s="124">
        <v>984</v>
      </c>
      <c r="J213" s="18"/>
    </row>
    <row r="214" spans="1:10" ht="21">
      <c r="A214" s="13">
        <v>4.2</v>
      </c>
      <c r="B214" s="14" t="s">
        <v>148</v>
      </c>
      <c r="C214" s="15"/>
      <c r="D214" s="16"/>
      <c r="E214" s="17"/>
      <c r="F214" s="17"/>
      <c r="G214" s="17"/>
      <c r="H214" s="17"/>
      <c r="I214" s="17"/>
      <c r="J214" s="18"/>
    </row>
    <row r="215" spans="1:10" ht="21">
      <c r="A215" s="13" t="s">
        <v>552</v>
      </c>
      <c r="B215" s="14" t="s">
        <v>884</v>
      </c>
      <c r="C215" s="137">
        <v>28</v>
      </c>
      <c r="D215" s="16" t="s">
        <v>87</v>
      </c>
      <c r="E215" s="124">
        <v>58</v>
      </c>
      <c r="F215" s="124">
        <v>1624</v>
      </c>
      <c r="G215" s="124">
        <v>80</v>
      </c>
      <c r="H215" s="124">
        <v>2240</v>
      </c>
      <c r="I215" s="124">
        <v>3864</v>
      </c>
      <c r="J215" s="18"/>
    </row>
    <row r="216" spans="1:10" ht="21">
      <c r="A216" s="13" t="s">
        <v>553</v>
      </c>
      <c r="B216" s="14" t="s">
        <v>885</v>
      </c>
      <c r="C216" s="137">
        <v>0</v>
      </c>
      <c r="D216" s="16" t="s">
        <v>87</v>
      </c>
      <c r="E216" s="124">
        <v>69</v>
      </c>
      <c r="F216" s="124">
        <v>0</v>
      </c>
      <c r="G216" s="124">
        <v>90</v>
      </c>
      <c r="H216" s="124">
        <v>0</v>
      </c>
      <c r="I216" s="124">
        <v>0</v>
      </c>
      <c r="J216" s="18"/>
    </row>
    <row r="217" spans="1:10" ht="21">
      <c r="A217" s="13" t="s">
        <v>554</v>
      </c>
      <c r="B217" s="14" t="s">
        <v>887</v>
      </c>
      <c r="C217" s="137">
        <v>0</v>
      </c>
      <c r="D217" s="16" t="s">
        <v>87</v>
      </c>
      <c r="E217" s="124">
        <v>80</v>
      </c>
      <c r="F217" s="124">
        <v>0</v>
      </c>
      <c r="G217" s="124">
        <v>100</v>
      </c>
      <c r="H217" s="124">
        <v>0</v>
      </c>
      <c r="I217" s="124">
        <v>0</v>
      </c>
      <c r="J217" s="255" t="s">
        <v>888</v>
      </c>
    </row>
    <row r="218" spans="1:10" ht="21">
      <c r="A218" s="13" t="s">
        <v>886</v>
      </c>
      <c r="B218" s="14" t="s">
        <v>551</v>
      </c>
      <c r="C218" s="137">
        <v>3</v>
      </c>
      <c r="D218" s="16" t="s">
        <v>87</v>
      </c>
      <c r="E218" s="124">
        <v>130</v>
      </c>
      <c r="F218" s="124">
        <v>390</v>
      </c>
      <c r="G218" s="124">
        <v>80</v>
      </c>
      <c r="H218" s="124">
        <v>240</v>
      </c>
      <c r="I218" s="124">
        <v>630</v>
      </c>
      <c r="J218" s="18"/>
    </row>
    <row r="219" spans="1:10" ht="21">
      <c r="A219" s="13">
        <v>4.3</v>
      </c>
      <c r="B219" s="14" t="s">
        <v>151</v>
      </c>
      <c r="C219" s="15"/>
      <c r="D219" s="16"/>
      <c r="E219" s="17"/>
      <c r="F219" s="17"/>
      <c r="G219" s="17"/>
      <c r="H219" s="17"/>
      <c r="I219" s="17"/>
      <c r="J219" s="18"/>
    </row>
    <row r="220" spans="1:10" ht="21">
      <c r="A220" s="13"/>
      <c r="B220" s="14" t="s">
        <v>923</v>
      </c>
      <c r="C220" s="137">
        <v>4</v>
      </c>
      <c r="D220" s="16" t="s">
        <v>87</v>
      </c>
      <c r="E220" s="124">
        <v>375</v>
      </c>
      <c r="F220" s="124">
        <v>1500</v>
      </c>
      <c r="G220" s="124">
        <v>110</v>
      </c>
      <c r="H220" s="124">
        <v>440</v>
      </c>
      <c r="I220" s="124">
        <v>1940</v>
      </c>
      <c r="J220" s="18"/>
    </row>
    <row r="221" spans="1:10" ht="21">
      <c r="A221" s="13"/>
      <c r="B221" s="14" t="s">
        <v>556</v>
      </c>
      <c r="C221" s="137">
        <v>57</v>
      </c>
      <c r="D221" s="16" t="s">
        <v>87</v>
      </c>
      <c r="E221" s="124">
        <v>210</v>
      </c>
      <c r="F221" s="124">
        <v>11970</v>
      </c>
      <c r="G221" s="124">
        <v>90</v>
      </c>
      <c r="H221" s="124">
        <v>5130</v>
      </c>
      <c r="I221" s="124">
        <v>17100</v>
      </c>
      <c r="J221" s="18"/>
    </row>
    <row r="222" spans="1:15" ht="21">
      <c r="A222" s="13"/>
      <c r="B222" s="14" t="s">
        <v>555</v>
      </c>
      <c r="C222" s="137">
        <v>2</v>
      </c>
      <c r="D222" s="16" t="s">
        <v>87</v>
      </c>
      <c r="E222" s="124">
        <v>675</v>
      </c>
      <c r="F222" s="124">
        <v>1350</v>
      </c>
      <c r="G222" s="124">
        <v>90</v>
      </c>
      <c r="H222" s="124">
        <v>180</v>
      </c>
      <c r="I222" s="124">
        <v>1530</v>
      </c>
      <c r="J222" s="18"/>
      <c r="N222" s="25">
        <v>29548</v>
      </c>
      <c r="O222" s="25"/>
    </row>
    <row r="223" spans="1:15" ht="21">
      <c r="A223" s="231"/>
      <c r="B223" s="14" t="s">
        <v>557</v>
      </c>
      <c r="C223" s="137">
        <v>8</v>
      </c>
      <c r="D223" s="16" t="s">
        <v>87</v>
      </c>
      <c r="E223" s="124">
        <v>376</v>
      </c>
      <c r="F223" s="124">
        <v>3008</v>
      </c>
      <c r="G223" s="124">
        <v>90</v>
      </c>
      <c r="H223" s="124">
        <v>720</v>
      </c>
      <c r="I223" s="124">
        <v>3728</v>
      </c>
      <c r="J223" s="47"/>
      <c r="N223" s="25"/>
      <c r="O223" s="25"/>
    </row>
    <row r="224" spans="1:10" ht="21">
      <c r="A224" s="20"/>
      <c r="B224" s="23"/>
      <c r="C224" s="22"/>
      <c r="D224" s="23"/>
      <c r="E224" s="24"/>
      <c r="F224" s="24"/>
      <c r="G224" s="24"/>
      <c r="H224" s="24"/>
      <c r="I224" s="35"/>
      <c r="J224" s="21"/>
    </row>
    <row r="225" spans="1:12" ht="23.25">
      <c r="A225" s="513" t="s">
        <v>0</v>
      </c>
      <c r="B225" s="513"/>
      <c r="C225" s="513"/>
      <c r="D225" s="513"/>
      <c r="E225" s="513"/>
      <c r="F225" s="513"/>
      <c r="G225" s="513"/>
      <c r="H225" s="513"/>
      <c r="I225" s="513"/>
      <c r="J225" s="513"/>
      <c r="K225" s="138">
        <v>73907.122</v>
      </c>
      <c r="L225" s="138"/>
    </row>
    <row r="226" spans="1:2" ht="21">
      <c r="A226" s="515" t="s">
        <v>1</v>
      </c>
      <c r="B226" s="515"/>
    </row>
    <row r="227" ht="21.75" thickBot="1">
      <c r="A227" s="2"/>
    </row>
    <row r="228" spans="1:10" ht="21">
      <c r="A228" s="516" t="s">
        <v>2</v>
      </c>
      <c r="B228" s="518" t="s">
        <v>3</v>
      </c>
      <c r="C228" s="520" t="s">
        <v>4</v>
      </c>
      <c r="D228" s="520"/>
      <c r="E228" s="521" t="s">
        <v>5</v>
      </c>
      <c r="F228" s="522"/>
      <c r="G228" s="521" t="s">
        <v>6</v>
      </c>
      <c r="H228" s="523"/>
      <c r="I228" s="3" t="s">
        <v>7</v>
      </c>
      <c r="J228" s="524" t="s">
        <v>8</v>
      </c>
    </row>
    <row r="229" spans="1:10" ht="21">
      <c r="A229" s="517"/>
      <c r="B229" s="519"/>
      <c r="C229" s="4" t="s">
        <v>9</v>
      </c>
      <c r="D229" s="4" t="s">
        <v>10</v>
      </c>
      <c r="E229" s="5" t="s">
        <v>11</v>
      </c>
      <c r="F229" s="5" t="s">
        <v>12</v>
      </c>
      <c r="G229" s="5" t="s">
        <v>11</v>
      </c>
      <c r="H229" s="6" t="s">
        <v>12</v>
      </c>
      <c r="I229" s="5" t="s">
        <v>13</v>
      </c>
      <c r="J229" s="525"/>
    </row>
    <row r="230" spans="1:10" ht="21">
      <c r="A230" s="13">
        <v>4.5</v>
      </c>
      <c r="B230" s="14" t="s">
        <v>155</v>
      </c>
      <c r="C230" s="15"/>
      <c r="D230" s="16"/>
      <c r="E230" s="17"/>
      <c r="F230" s="17"/>
      <c r="G230" s="17"/>
      <c r="H230" s="17"/>
      <c r="I230" s="17"/>
      <c r="J230" s="18"/>
    </row>
    <row r="231" spans="1:10" ht="21">
      <c r="A231" s="13"/>
      <c r="B231" s="14" t="s">
        <v>156</v>
      </c>
      <c r="C231" s="137">
        <v>0</v>
      </c>
      <c r="D231" s="16" t="s">
        <v>87</v>
      </c>
      <c r="E231" s="124">
        <v>170</v>
      </c>
      <c r="F231" s="124">
        <v>0</v>
      </c>
      <c r="G231" s="124">
        <v>80</v>
      </c>
      <c r="H231" s="124">
        <v>0</v>
      </c>
      <c r="I231" s="124">
        <v>0</v>
      </c>
      <c r="J231" s="18"/>
    </row>
    <row r="232" spans="1:10" ht="21">
      <c r="A232" s="13"/>
      <c r="B232" s="14" t="s">
        <v>157</v>
      </c>
      <c r="C232" s="137">
        <v>0</v>
      </c>
      <c r="D232" s="16" t="s">
        <v>87</v>
      </c>
      <c r="E232" s="124">
        <v>130</v>
      </c>
      <c r="F232" s="124">
        <v>0</v>
      </c>
      <c r="G232" s="124">
        <v>80</v>
      </c>
      <c r="H232" s="124">
        <v>0</v>
      </c>
      <c r="I232" s="124">
        <v>0</v>
      </c>
      <c r="J232" s="18"/>
    </row>
    <row r="233" spans="1:10" ht="21">
      <c r="A233" s="13">
        <v>4.6</v>
      </c>
      <c r="B233" s="14" t="s">
        <v>158</v>
      </c>
      <c r="C233" s="15"/>
      <c r="D233" s="16"/>
      <c r="E233" s="17"/>
      <c r="F233" s="17"/>
      <c r="G233" s="17"/>
      <c r="H233" s="17"/>
      <c r="I233" s="17"/>
      <c r="J233" s="18"/>
    </row>
    <row r="234" spans="1:13" ht="21">
      <c r="A234" s="13"/>
      <c r="B234" s="14" t="s">
        <v>159</v>
      </c>
      <c r="C234" s="137">
        <v>177</v>
      </c>
      <c r="D234" s="16" t="s">
        <v>50</v>
      </c>
      <c r="E234" s="124">
        <v>9.1121</v>
      </c>
      <c r="F234" s="124">
        <v>1612.8417</v>
      </c>
      <c r="G234" s="124">
        <v>0</v>
      </c>
      <c r="H234" s="124">
        <v>0</v>
      </c>
      <c r="I234" s="124">
        <v>1612.8417</v>
      </c>
      <c r="J234" s="229" t="s">
        <v>577</v>
      </c>
      <c r="M234" s="1" t="s">
        <v>947</v>
      </c>
    </row>
    <row r="235" spans="1:15" ht="21">
      <c r="A235" s="13"/>
      <c r="B235" s="14" t="s">
        <v>160</v>
      </c>
      <c r="C235" s="137">
        <v>85</v>
      </c>
      <c r="D235" s="16" t="s">
        <v>50</v>
      </c>
      <c r="E235" s="124">
        <v>14.8598</v>
      </c>
      <c r="F235" s="124">
        <v>1263.083</v>
      </c>
      <c r="G235" s="124">
        <v>0</v>
      </c>
      <c r="H235" s="124">
        <v>0</v>
      </c>
      <c r="I235" s="124">
        <v>1263.083</v>
      </c>
      <c r="J235" s="229" t="s">
        <v>528</v>
      </c>
      <c r="N235" s="25">
        <v>2875.9247</v>
      </c>
      <c r="O235" s="25"/>
    </row>
    <row r="236" spans="1:10" ht="21">
      <c r="A236" s="30"/>
      <c r="B236" s="28"/>
      <c r="C236" s="15"/>
      <c r="D236" s="16"/>
      <c r="E236" s="17"/>
      <c r="F236" s="17"/>
      <c r="G236" s="17"/>
      <c r="H236" s="17"/>
      <c r="I236" s="17"/>
      <c r="J236" s="18"/>
    </row>
    <row r="237" spans="1:16" ht="21">
      <c r="A237" s="18"/>
      <c r="B237" s="28" t="s">
        <v>161</v>
      </c>
      <c r="C237" s="16"/>
      <c r="D237" s="16"/>
      <c r="E237" s="17"/>
      <c r="F237" s="17"/>
      <c r="G237" s="17"/>
      <c r="H237" s="17"/>
      <c r="I237" s="126">
        <v>32423.9247</v>
      </c>
      <c r="J237" s="18"/>
      <c r="P237" s="52"/>
    </row>
    <row r="238" spans="1:10" ht="21">
      <c r="A238" s="18"/>
      <c r="B238" s="18"/>
      <c r="C238" s="16"/>
      <c r="D238" s="16"/>
      <c r="E238" s="17"/>
      <c r="F238" s="17"/>
      <c r="G238" s="17"/>
      <c r="H238" s="17"/>
      <c r="I238" s="17"/>
      <c r="J238" s="18"/>
    </row>
    <row r="239" spans="1:10" ht="21">
      <c r="A239" s="18"/>
      <c r="B239" s="28" t="s">
        <v>162</v>
      </c>
      <c r="C239" s="18"/>
      <c r="D239" s="18"/>
      <c r="E239" s="17"/>
      <c r="F239" s="17"/>
      <c r="G239" s="17"/>
      <c r="H239" s="17"/>
      <c r="I239" s="126" t="e">
        <v>#REF!</v>
      </c>
      <c r="J239" s="18"/>
    </row>
    <row r="240" spans="1:10" ht="21">
      <c r="A240" s="18"/>
      <c r="B240" s="18"/>
      <c r="C240" s="18"/>
      <c r="D240" s="18"/>
      <c r="E240" s="17"/>
      <c r="F240" s="17"/>
      <c r="G240" s="17"/>
      <c r="H240" s="17"/>
      <c r="I240" s="17"/>
      <c r="J240" s="18"/>
    </row>
    <row r="241" spans="1:10" ht="21">
      <c r="A241" s="18"/>
      <c r="B241" s="28"/>
      <c r="C241" s="18"/>
      <c r="D241" s="18"/>
      <c r="E241" s="17"/>
      <c r="F241" s="17"/>
      <c r="G241" s="17"/>
      <c r="H241" s="17"/>
      <c r="I241" s="17"/>
      <c r="J241" s="18"/>
    </row>
    <row r="242" spans="1:10" ht="21">
      <c r="A242" s="13"/>
      <c r="B242" s="14"/>
      <c r="C242" s="15"/>
      <c r="D242" s="16"/>
      <c r="E242" s="17"/>
      <c r="F242" s="17"/>
      <c r="G242" s="17"/>
      <c r="H242" s="17"/>
      <c r="I242" s="17"/>
      <c r="J242" s="18"/>
    </row>
    <row r="243" spans="1:10" ht="21">
      <c r="A243" s="13"/>
      <c r="B243" s="14"/>
      <c r="C243" s="15"/>
      <c r="D243" s="16"/>
      <c r="E243" s="17"/>
      <c r="F243" s="17"/>
      <c r="G243" s="17"/>
      <c r="H243" s="17"/>
      <c r="I243" s="17"/>
      <c r="J243" s="18"/>
    </row>
    <row r="244" spans="1:10" ht="21">
      <c r="A244" s="13"/>
      <c r="B244" s="14"/>
      <c r="C244" s="15"/>
      <c r="D244" s="16"/>
      <c r="E244" s="17"/>
      <c r="F244" s="17"/>
      <c r="G244" s="17"/>
      <c r="H244" s="17"/>
      <c r="I244" s="17"/>
      <c r="J244" s="18"/>
    </row>
    <row r="245" spans="1:10" ht="21">
      <c r="A245" s="13"/>
      <c r="B245" s="14"/>
      <c r="C245" s="15"/>
      <c r="D245" s="16"/>
      <c r="E245" s="17"/>
      <c r="F245" s="17"/>
      <c r="G245" s="17"/>
      <c r="H245" s="17"/>
      <c r="I245" s="17"/>
      <c r="J245" s="18"/>
    </row>
    <row r="246" spans="1:10" ht="21">
      <c r="A246" s="13"/>
      <c r="B246" s="14"/>
      <c r="C246" s="15"/>
      <c r="D246" s="16"/>
      <c r="E246" s="17"/>
      <c r="F246" s="17"/>
      <c r="G246" s="17"/>
      <c r="H246" s="17"/>
      <c r="I246" s="17"/>
      <c r="J246" s="18"/>
    </row>
    <row r="247" spans="1:10" ht="21">
      <c r="A247" s="13"/>
      <c r="B247" s="14"/>
      <c r="C247" s="15"/>
      <c r="D247" s="16"/>
      <c r="E247" s="17"/>
      <c r="F247" s="17"/>
      <c r="G247" s="17"/>
      <c r="H247" s="17"/>
      <c r="I247" s="17"/>
      <c r="J247" s="18"/>
    </row>
    <row r="248" spans="1:10" ht="21">
      <c r="A248" s="13"/>
      <c r="B248" s="14"/>
      <c r="C248" s="15"/>
      <c r="D248" s="16"/>
      <c r="E248" s="17"/>
      <c r="F248" s="17"/>
      <c r="G248" s="17"/>
      <c r="H248" s="17"/>
      <c r="I248" s="17"/>
      <c r="J248" s="18"/>
    </row>
    <row r="249" spans="1:10" ht="21">
      <c r="A249" s="22"/>
      <c r="B249" s="21"/>
      <c r="C249" s="22"/>
      <c r="D249" s="23"/>
      <c r="E249" s="24"/>
      <c r="F249" s="24"/>
      <c r="G249" s="24"/>
      <c r="H249" s="24"/>
      <c r="I249" s="24"/>
      <c r="J249" s="21"/>
    </row>
    <row r="250" spans="1:10" ht="23.25">
      <c r="A250" s="513" t="s">
        <v>0</v>
      </c>
      <c r="B250" s="513"/>
      <c r="C250" s="513"/>
      <c r="D250" s="513"/>
      <c r="E250" s="513"/>
      <c r="F250" s="513"/>
      <c r="G250" s="513"/>
      <c r="H250" s="513"/>
      <c r="I250" s="513"/>
      <c r="J250" s="513"/>
    </row>
    <row r="251" spans="1:2" ht="21">
      <c r="A251" s="515" t="s">
        <v>1</v>
      </c>
      <c r="B251" s="515"/>
    </row>
    <row r="252" ht="21.75" thickBot="1">
      <c r="A252" s="2"/>
    </row>
    <row r="253" spans="1:10" ht="21">
      <c r="A253" s="516" t="s">
        <v>2</v>
      </c>
      <c r="B253" s="518" t="s">
        <v>3</v>
      </c>
      <c r="C253" s="520" t="s">
        <v>4</v>
      </c>
      <c r="D253" s="520"/>
      <c r="E253" s="521" t="s">
        <v>5</v>
      </c>
      <c r="F253" s="522"/>
      <c r="G253" s="521" t="s">
        <v>6</v>
      </c>
      <c r="H253" s="523"/>
      <c r="I253" s="3" t="s">
        <v>7</v>
      </c>
      <c r="J253" s="524" t="s">
        <v>8</v>
      </c>
    </row>
    <row r="254" spans="1:10" ht="21">
      <c r="A254" s="517"/>
      <c r="B254" s="519"/>
      <c r="C254" s="4" t="s">
        <v>9</v>
      </c>
      <c r="D254" s="4" t="s">
        <v>10</v>
      </c>
      <c r="E254" s="5" t="s">
        <v>11</v>
      </c>
      <c r="F254" s="5" t="s">
        <v>12</v>
      </c>
      <c r="G254" s="5" t="s">
        <v>11</v>
      </c>
      <c r="H254" s="6" t="s">
        <v>12</v>
      </c>
      <c r="I254" s="5" t="s">
        <v>13</v>
      </c>
      <c r="J254" s="525"/>
    </row>
    <row r="255" spans="1:10" ht="21">
      <c r="A255" s="9"/>
      <c r="B255" s="53"/>
      <c r="C255" s="9"/>
      <c r="D255" s="10"/>
      <c r="E255" s="11"/>
      <c r="F255" s="11"/>
      <c r="G255" s="11"/>
      <c r="H255" s="11"/>
      <c r="I255" s="11"/>
      <c r="J255" s="12"/>
    </row>
    <row r="256" spans="1:10" ht="21">
      <c r="A256" s="18">
        <v>2.12</v>
      </c>
      <c r="B256" s="18" t="s">
        <v>1139</v>
      </c>
      <c r="C256" s="18"/>
      <c r="D256" s="18"/>
      <c r="E256" s="17"/>
      <c r="F256" s="17"/>
      <c r="G256" s="17"/>
      <c r="H256" s="17"/>
      <c r="I256" s="17"/>
      <c r="J256" s="18"/>
    </row>
    <row r="257" spans="1:10" ht="21">
      <c r="A257" s="18"/>
      <c r="B257" s="18" t="s">
        <v>1095</v>
      </c>
      <c r="C257" s="18">
        <v>0</v>
      </c>
      <c r="D257" s="18" t="s">
        <v>370</v>
      </c>
      <c r="E257" s="17">
        <v>10000</v>
      </c>
      <c r="F257" s="124">
        <v>0</v>
      </c>
      <c r="G257" s="124">
        <v>0</v>
      </c>
      <c r="H257" s="124">
        <v>0</v>
      </c>
      <c r="I257" s="124">
        <v>0</v>
      </c>
      <c r="J257" s="229" t="s">
        <v>528</v>
      </c>
    </row>
    <row r="258" spans="1:10" ht="21">
      <c r="A258" s="18"/>
      <c r="B258" s="18"/>
      <c r="C258" s="18"/>
      <c r="D258" s="18"/>
      <c r="E258" s="17"/>
      <c r="F258" s="124"/>
      <c r="G258" s="124"/>
      <c r="H258" s="124"/>
      <c r="I258" s="124"/>
      <c r="J258" s="229"/>
    </row>
    <row r="259" spans="1:10" ht="21">
      <c r="A259" s="18"/>
      <c r="B259" s="18"/>
      <c r="C259" s="18"/>
      <c r="D259" s="18"/>
      <c r="E259" s="17"/>
      <c r="F259" s="17"/>
      <c r="G259" s="17"/>
      <c r="H259" s="17"/>
      <c r="I259" s="17"/>
      <c r="J259" s="18"/>
    </row>
    <row r="260" spans="1:10" ht="21">
      <c r="A260" s="18"/>
      <c r="B260" s="18"/>
      <c r="C260" s="18"/>
      <c r="D260" s="18"/>
      <c r="E260" s="17"/>
      <c r="F260" s="17"/>
      <c r="G260" s="17"/>
      <c r="H260" s="17"/>
      <c r="I260" s="17"/>
      <c r="J260" s="18"/>
    </row>
    <row r="261" spans="1:10" ht="21">
      <c r="A261" s="18"/>
      <c r="B261" s="18"/>
      <c r="C261" s="18"/>
      <c r="D261" s="18"/>
      <c r="E261" s="17"/>
      <c r="F261" s="17"/>
      <c r="G261" s="17"/>
      <c r="H261" s="17"/>
      <c r="I261" s="17"/>
      <c r="J261" s="18"/>
    </row>
    <row r="262" spans="1:10" ht="21">
      <c r="A262" s="15"/>
      <c r="B262" s="14"/>
      <c r="C262" s="15"/>
      <c r="D262" s="16"/>
      <c r="E262" s="17"/>
      <c r="F262" s="17"/>
      <c r="G262" s="17"/>
      <c r="H262" s="17"/>
      <c r="I262" s="17"/>
      <c r="J262" s="18"/>
    </row>
    <row r="263" spans="1:10" ht="21">
      <c r="A263" s="15"/>
      <c r="B263" s="14"/>
      <c r="C263" s="15"/>
      <c r="D263" s="16"/>
      <c r="E263" s="17"/>
      <c r="F263" s="17"/>
      <c r="G263" s="17"/>
      <c r="H263" s="17"/>
      <c r="I263" s="17"/>
      <c r="J263" s="18"/>
    </row>
    <row r="264" spans="1:10" ht="21">
      <c r="A264" s="15"/>
      <c r="B264" s="14"/>
      <c r="C264" s="15"/>
      <c r="D264" s="16"/>
      <c r="E264" s="17"/>
      <c r="F264" s="17"/>
      <c r="G264" s="17"/>
      <c r="H264" s="17"/>
      <c r="I264" s="17"/>
      <c r="J264" s="18"/>
    </row>
    <row r="265" spans="1:10" ht="21">
      <c r="A265" s="15"/>
      <c r="B265" s="14"/>
      <c r="C265" s="15"/>
      <c r="D265" s="16"/>
      <c r="E265" s="17"/>
      <c r="F265" s="17"/>
      <c r="G265" s="17"/>
      <c r="H265" s="17"/>
      <c r="I265" s="17"/>
      <c r="J265" s="18"/>
    </row>
    <row r="266" spans="1:10" ht="21">
      <c r="A266" s="15"/>
      <c r="B266" s="14"/>
      <c r="C266" s="15"/>
      <c r="D266" s="16"/>
      <c r="E266" s="17"/>
      <c r="F266" s="17"/>
      <c r="G266" s="17"/>
      <c r="H266" s="17"/>
      <c r="I266" s="17"/>
      <c r="J266" s="18"/>
    </row>
    <row r="267" spans="1:10" ht="21">
      <c r="A267" s="15"/>
      <c r="B267" s="14"/>
      <c r="C267" s="15"/>
      <c r="D267" s="16"/>
      <c r="E267" s="17"/>
      <c r="F267" s="17"/>
      <c r="G267" s="17"/>
      <c r="H267" s="17"/>
      <c r="I267" s="17"/>
      <c r="J267" s="18"/>
    </row>
    <row r="268" spans="1:10" ht="21">
      <c r="A268" s="15"/>
      <c r="B268" s="14"/>
      <c r="C268" s="15"/>
      <c r="D268" s="16"/>
      <c r="E268" s="17"/>
      <c r="F268" s="17"/>
      <c r="G268" s="17"/>
      <c r="H268" s="17"/>
      <c r="I268" s="17"/>
      <c r="J268" s="18"/>
    </row>
    <row r="269" spans="1:10" ht="21">
      <c r="A269" s="15"/>
      <c r="B269" s="14"/>
      <c r="C269" s="15"/>
      <c r="D269" s="16"/>
      <c r="E269" s="17"/>
      <c r="F269" s="17"/>
      <c r="G269" s="17"/>
      <c r="H269" s="17"/>
      <c r="I269" s="17"/>
      <c r="J269" s="18"/>
    </row>
    <row r="270" spans="1:10" ht="21">
      <c r="A270" s="15"/>
      <c r="B270" s="14"/>
      <c r="C270" s="15"/>
      <c r="D270" s="16"/>
      <c r="E270" s="17"/>
      <c r="F270" s="17"/>
      <c r="G270" s="17"/>
      <c r="H270" s="17"/>
      <c r="I270" s="17"/>
      <c r="J270" s="18"/>
    </row>
    <row r="271" spans="1:10" ht="21">
      <c r="A271" s="15"/>
      <c r="B271" s="14"/>
      <c r="C271" s="15"/>
      <c r="D271" s="16"/>
      <c r="E271" s="17"/>
      <c r="F271" s="17"/>
      <c r="G271" s="17"/>
      <c r="H271" s="17"/>
      <c r="I271" s="17"/>
      <c r="J271" s="18"/>
    </row>
    <row r="272" spans="1:10" ht="21">
      <c r="A272" s="15"/>
      <c r="B272" s="14"/>
      <c r="C272" s="15"/>
      <c r="D272" s="16"/>
      <c r="E272" s="17"/>
      <c r="F272" s="17"/>
      <c r="G272" s="17"/>
      <c r="H272" s="17"/>
      <c r="I272" s="17"/>
      <c r="J272" s="18"/>
    </row>
    <row r="273" spans="1:10" ht="21">
      <c r="A273" s="15"/>
      <c r="B273" s="14"/>
      <c r="C273" s="15"/>
      <c r="D273" s="16"/>
      <c r="E273" s="17"/>
      <c r="F273" s="17"/>
      <c r="G273" s="17"/>
      <c r="H273" s="17"/>
      <c r="I273" s="17"/>
      <c r="J273" s="18"/>
    </row>
    <row r="274" spans="1:10" ht="21">
      <c r="A274" s="22"/>
      <c r="B274" s="21"/>
      <c r="C274" s="22"/>
      <c r="D274" s="23"/>
      <c r="E274" s="24"/>
      <c r="F274" s="24"/>
      <c r="G274" s="24"/>
      <c r="H274" s="24"/>
      <c r="I274" s="24"/>
      <c r="J274" s="21"/>
    </row>
    <row r="275" spans="1:10" ht="23.25">
      <c r="A275" s="513" t="s">
        <v>0</v>
      </c>
      <c r="B275" s="513"/>
      <c r="C275" s="513"/>
      <c r="D275" s="513"/>
      <c r="E275" s="513"/>
      <c r="F275" s="513"/>
      <c r="G275" s="513"/>
      <c r="H275" s="513"/>
      <c r="I275" s="513"/>
      <c r="J275" s="513"/>
    </row>
    <row r="276" spans="1:2" ht="21">
      <c r="A276" s="515" t="s">
        <v>1</v>
      </c>
      <c r="B276" s="515"/>
    </row>
    <row r="277" ht="21.75" thickBot="1">
      <c r="A277" s="2"/>
    </row>
    <row r="278" spans="1:10" ht="21">
      <c r="A278" s="516" t="s">
        <v>2</v>
      </c>
      <c r="B278" s="518" t="s">
        <v>3</v>
      </c>
      <c r="C278" s="520" t="s">
        <v>4</v>
      </c>
      <c r="D278" s="520"/>
      <c r="E278" s="521" t="s">
        <v>5</v>
      </c>
      <c r="F278" s="522"/>
      <c r="G278" s="521" t="s">
        <v>6</v>
      </c>
      <c r="H278" s="523"/>
      <c r="I278" s="3" t="s">
        <v>7</v>
      </c>
      <c r="J278" s="524" t="s">
        <v>8</v>
      </c>
    </row>
    <row r="279" spans="1:10" ht="21">
      <c r="A279" s="517"/>
      <c r="B279" s="519"/>
      <c r="C279" s="4" t="s">
        <v>9</v>
      </c>
      <c r="D279" s="4" t="s">
        <v>10</v>
      </c>
      <c r="E279" s="5" t="s">
        <v>11</v>
      </c>
      <c r="F279" s="5" t="s">
        <v>12</v>
      </c>
      <c r="G279" s="5" t="s">
        <v>11</v>
      </c>
      <c r="H279" s="6" t="s">
        <v>12</v>
      </c>
      <c r="I279" s="5" t="s">
        <v>13</v>
      </c>
      <c r="J279" s="525"/>
    </row>
    <row r="280" spans="1:10" ht="21">
      <c r="A280" s="9"/>
      <c r="B280" s="53"/>
      <c r="C280" s="9"/>
      <c r="D280" s="10"/>
      <c r="E280" s="11"/>
      <c r="F280" s="11"/>
      <c r="G280" s="11"/>
      <c r="H280" s="11"/>
      <c r="I280" s="11"/>
      <c r="J280" s="12"/>
    </row>
    <row r="281" spans="1:10" ht="21">
      <c r="A281" s="15"/>
      <c r="B281" s="14"/>
      <c r="C281" s="15"/>
      <c r="D281" s="16"/>
      <c r="E281" s="17"/>
      <c r="F281" s="17"/>
      <c r="G281" s="17"/>
      <c r="H281" s="17"/>
      <c r="I281" s="17"/>
      <c r="J281" s="18"/>
    </row>
    <row r="282" spans="1:10" ht="21">
      <c r="A282" s="15"/>
      <c r="B282" s="14"/>
      <c r="C282" s="15"/>
      <c r="D282" s="16"/>
      <c r="E282" s="17"/>
      <c r="F282" s="17"/>
      <c r="G282" s="17"/>
      <c r="H282" s="17"/>
      <c r="I282" s="17"/>
      <c r="J282" s="18"/>
    </row>
    <row r="283" spans="1:10" ht="21">
      <c r="A283" s="15"/>
      <c r="B283" s="14"/>
      <c r="C283" s="15"/>
      <c r="D283" s="16"/>
      <c r="E283" s="17"/>
      <c r="F283" s="17"/>
      <c r="G283" s="17"/>
      <c r="H283" s="17"/>
      <c r="I283" s="17"/>
      <c r="J283" s="18"/>
    </row>
    <row r="284" spans="1:10" ht="21">
      <c r="A284" s="15"/>
      <c r="B284" s="14"/>
      <c r="C284" s="15"/>
      <c r="D284" s="16"/>
      <c r="E284" s="17"/>
      <c r="F284" s="17"/>
      <c r="G284" s="17"/>
      <c r="H284" s="17"/>
      <c r="I284" s="17"/>
      <c r="J284" s="18"/>
    </row>
    <row r="285" spans="1:10" ht="21">
      <c r="A285" s="15"/>
      <c r="B285" s="14"/>
      <c r="C285" s="15"/>
      <c r="D285" s="16"/>
      <c r="E285" s="17"/>
      <c r="F285" s="17"/>
      <c r="G285" s="17"/>
      <c r="H285" s="17"/>
      <c r="I285" s="17"/>
      <c r="J285" s="18"/>
    </row>
    <row r="286" spans="1:10" ht="21">
      <c r="A286" s="15"/>
      <c r="B286" s="14"/>
      <c r="C286" s="15"/>
      <c r="D286" s="16"/>
      <c r="E286" s="17"/>
      <c r="F286" s="17"/>
      <c r="G286" s="17"/>
      <c r="H286" s="17"/>
      <c r="I286" s="17"/>
      <c r="J286" s="18"/>
    </row>
    <row r="287" spans="1:10" ht="21">
      <c r="A287" s="15"/>
      <c r="B287" s="14"/>
      <c r="C287" s="15"/>
      <c r="D287" s="16"/>
      <c r="E287" s="17"/>
      <c r="F287" s="17"/>
      <c r="G287" s="17"/>
      <c r="H287" s="17"/>
      <c r="I287" s="17"/>
      <c r="J287" s="18"/>
    </row>
    <row r="288" spans="1:10" ht="21">
      <c r="A288" s="15"/>
      <c r="B288" s="14"/>
      <c r="C288" s="15"/>
      <c r="D288" s="16"/>
      <c r="E288" s="17"/>
      <c r="F288" s="17"/>
      <c r="G288" s="17"/>
      <c r="H288" s="17"/>
      <c r="I288" s="17"/>
      <c r="J288" s="18"/>
    </row>
    <row r="289" spans="1:10" ht="21">
      <c r="A289" s="15"/>
      <c r="B289" s="14"/>
      <c r="C289" s="15"/>
      <c r="D289" s="16"/>
      <c r="E289" s="17"/>
      <c r="F289" s="17"/>
      <c r="G289" s="17"/>
      <c r="H289" s="17"/>
      <c r="I289" s="17"/>
      <c r="J289" s="18"/>
    </row>
    <row r="290" spans="1:10" ht="21">
      <c r="A290" s="15"/>
      <c r="B290" s="14"/>
      <c r="C290" s="15"/>
      <c r="D290" s="16"/>
      <c r="E290" s="17"/>
      <c r="F290" s="17"/>
      <c r="G290" s="17"/>
      <c r="H290" s="17"/>
      <c r="I290" s="17"/>
      <c r="J290" s="18"/>
    </row>
    <row r="291" spans="1:10" ht="21">
      <c r="A291" s="15"/>
      <c r="B291" s="14"/>
      <c r="C291" s="15"/>
      <c r="D291" s="16"/>
      <c r="E291" s="17"/>
      <c r="F291" s="17"/>
      <c r="G291" s="17"/>
      <c r="H291" s="17"/>
      <c r="I291" s="17"/>
      <c r="J291" s="18"/>
    </row>
    <row r="292" spans="1:10" ht="21">
      <c r="A292" s="15"/>
      <c r="B292" s="14"/>
      <c r="C292" s="15"/>
      <c r="D292" s="16"/>
      <c r="E292" s="17"/>
      <c r="F292" s="17"/>
      <c r="G292" s="17"/>
      <c r="H292" s="17"/>
      <c r="I292" s="17"/>
      <c r="J292" s="18"/>
    </row>
    <row r="293" spans="1:10" ht="21">
      <c r="A293" s="15"/>
      <c r="B293" s="14"/>
      <c r="C293" s="15"/>
      <c r="D293" s="16"/>
      <c r="E293" s="17"/>
      <c r="F293" s="17"/>
      <c r="G293" s="17"/>
      <c r="H293" s="17"/>
      <c r="I293" s="17"/>
      <c r="J293" s="18"/>
    </row>
    <row r="294" spans="1:10" ht="21">
      <c r="A294" s="15"/>
      <c r="B294" s="14"/>
      <c r="C294" s="15"/>
      <c r="D294" s="16"/>
      <c r="E294" s="17"/>
      <c r="F294" s="17"/>
      <c r="G294" s="17"/>
      <c r="H294" s="17"/>
      <c r="I294" s="17"/>
      <c r="J294" s="18"/>
    </row>
    <row r="295" spans="1:10" ht="21">
      <c r="A295" s="15"/>
      <c r="B295" s="14"/>
      <c r="C295" s="15"/>
      <c r="D295" s="16"/>
      <c r="E295" s="17"/>
      <c r="F295" s="17"/>
      <c r="G295" s="17"/>
      <c r="H295" s="17"/>
      <c r="I295" s="17"/>
      <c r="J295" s="18"/>
    </row>
    <row r="296" spans="1:10" ht="21">
      <c r="A296" s="15"/>
      <c r="B296" s="14"/>
      <c r="C296" s="15"/>
      <c r="D296" s="16"/>
      <c r="E296" s="17"/>
      <c r="F296" s="17"/>
      <c r="G296" s="17"/>
      <c r="H296" s="17"/>
      <c r="I296" s="17"/>
      <c r="J296" s="18"/>
    </row>
    <row r="297" spans="1:10" ht="21">
      <c r="A297" s="15"/>
      <c r="B297" s="14"/>
      <c r="C297" s="15"/>
      <c r="D297" s="16"/>
      <c r="E297" s="17"/>
      <c r="F297" s="17"/>
      <c r="G297" s="17"/>
      <c r="H297" s="17"/>
      <c r="I297" s="17"/>
      <c r="J297" s="18"/>
    </row>
    <row r="298" spans="1:10" ht="21">
      <c r="A298" s="15"/>
      <c r="B298" s="14"/>
      <c r="C298" s="15"/>
      <c r="D298" s="16"/>
      <c r="E298" s="17"/>
      <c r="F298" s="17"/>
      <c r="G298" s="17"/>
      <c r="H298" s="17"/>
      <c r="I298" s="17"/>
      <c r="J298" s="18"/>
    </row>
    <row r="299" spans="1:10" ht="21">
      <c r="A299" s="15"/>
      <c r="B299" s="14"/>
      <c r="C299" s="15"/>
      <c r="D299" s="16"/>
      <c r="E299" s="17"/>
      <c r="F299" s="17"/>
      <c r="G299" s="17"/>
      <c r="H299" s="17"/>
      <c r="I299" s="17"/>
      <c r="J299" s="18"/>
    </row>
    <row r="300" spans="1:10" ht="21">
      <c r="A300" s="22"/>
      <c r="B300" s="21"/>
      <c r="C300" s="22"/>
      <c r="D300" s="23"/>
      <c r="E300" s="24"/>
      <c r="F300" s="24"/>
      <c r="G300" s="24"/>
      <c r="H300" s="24"/>
      <c r="I300" s="24"/>
      <c r="J300" s="21"/>
    </row>
    <row r="301" spans="1:10" ht="23.25">
      <c r="A301" s="513" t="s">
        <v>0</v>
      </c>
      <c r="B301" s="513"/>
      <c r="C301" s="513"/>
      <c r="D301" s="513"/>
      <c r="E301" s="513"/>
      <c r="F301" s="513"/>
      <c r="G301" s="513"/>
      <c r="H301" s="513"/>
      <c r="I301" s="513"/>
      <c r="J301" s="513"/>
    </row>
    <row r="302" spans="1:2" ht="21">
      <c r="A302" s="515" t="s">
        <v>1</v>
      </c>
      <c r="B302" s="515"/>
    </row>
    <row r="303" ht="21.75" thickBot="1">
      <c r="A303" s="2"/>
    </row>
    <row r="304" spans="1:10" ht="21">
      <c r="A304" s="516" t="s">
        <v>2</v>
      </c>
      <c r="B304" s="518" t="s">
        <v>3</v>
      </c>
      <c r="C304" s="520" t="s">
        <v>4</v>
      </c>
      <c r="D304" s="520"/>
      <c r="E304" s="521" t="s">
        <v>5</v>
      </c>
      <c r="F304" s="522"/>
      <c r="G304" s="521" t="s">
        <v>6</v>
      </c>
      <c r="H304" s="523"/>
      <c r="I304" s="3" t="s">
        <v>7</v>
      </c>
      <c r="J304" s="524" t="s">
        <v>8</v>
      </c>
    </row>
    <row r="305" spans="1:10" ht="21">
      <c r="A305" s="517"/>
      <c r="B305" s="519"/>
      <c r="C305" s="4" t="s">
        <v>9</v>
      </c>
      <c r="D305" s="4" t="s">
        <v>10</v>
      </c>
      <c r="E305" s="5" t="s">
        <v>11</v>
      </c>
      <c r="F305" s="5" t="s">
        <v>12</v>
      </c>
      <c r="G305" s="5" t="s">
        <v>11</v>
      </c>
      <c r="H305" s="6" t="s">
        <v>12</v>
      </c>
      <c r="I305" s="5" t="s">
        <v>13</v>
      </c>
      <c r="J305" s="525"/>
    </row>
    <row r="306" spans="1:10" ht="21">
      <c r="A306" s="9"/>
      <c r="B306" s="53"/>
      <c r="C306" s="9"/>
      <c r="D306" s="10"/>
      <c r="E306" s="11"/>
      <c r="F306" s="11"/>
      <c r="G306" s="11"/>
      <c r="H306" s="11"/>
      <c r="I306" s="11"/>
      <c r="J306" s="12"/>
    </row>
    <row r="307" spans="1:10" ht="21">
      <c r="A307" s="15"/>
      <c r="B307" s="14"/>
      <c r="C307" s="15"/>
      <c r="D307" s="16"/>
      <c r="E307" s="17"/>
      <c r="F307" s="17"/>
      <c r="G307" s="17"/>
      <c r="H307" s="17"/>
      <c r="I307" s="17"/>
      <c r="J307" s="18"/>
    </row>
    <row r="308" spans="1:10" ht="21">
      <c r="A308" s="15"/>
      <c r="B308" s="14"/>
      <c r="C308" s="15"/>
      <c r="D308" s="16"/>
      <c r="E308" s="17"/>
      <c r="F308" s="17"/>
      <c r="G308" s="17"/>
      <c r="H308" s="17"/>
      <c r="I308" s="17"/>
      <c r="J308" s="18"/>
    </row>
    <row r="309" spans="1:10" ht="21">
      <c r="A309" s="15"/>
      <c r="B309" s="14"/>
      <c r="C309" s="15"/>
      <c r="D309" s="16"/>
      <c r="E309" s="17"/>
      <c r="F309" s="17"/>
      <c r="G309" s="17"/>
      <c r="H309" s="17"/>
      <c r="I309" s="17"/>
      <c r="J309" s="18"/>
    </row>
    <row r="310" spans="1:10" ht="21">
      <c r="A310" s="15"/>
      <c r="B310" s="14"/>
      <c r="C310" s="15"/>
      <c r="D310" s="16"/>
      <c r="E310" s="17"/>
      <c r="F310" s="17"/>
      <c r="G310" s="17"/>
      <c r="H310" s="17"/>
      <c r="I310" s="17"/>
      <c r="J310" s="18"/>
    </row>
    <row r="311" spans="1:10" ht="21">
      <c r="A311" s="15"/>
      <c r="B311" s="14"/>
      <c r="C311" s="15"/>
      <c r="D311" s="16"/>
      <c r="E311" s="17"/>
      <c r="F311" s="17"/>
      <c r="G311" s="17"/>
      <c r="H311" s="17"/>
      <c r="I311" s="17"/>
      <c r="J311" s="18"/>
    </row>
    <row r="312" spans="1:10" ht="21">
      <c r="A312" s="15"/>
      <c r="B312" s="14"/>
      <c r="C312" s="15"/>
      <c r="D312" s="16"/>
      <c r="E312" s="17"/>
      <c r="F312" s="17"/>
      <c r="G312" s="17"/>
      <c r="H312" s="17"/>
      <c r="I312" s="17"/>
      <c r="J312" s="18"/>
    </row>
    <row r="313" spans="1:10" ht="21">
      <c r="A313" s="15"/>
      <c r="B313" s="14"/>
      <c r="C313" s="15"/>
      <c r="D313" s="16"/>
      <c r="E313" s="17"/>
      <c r="F313" s="17"/>
      <c r="G313" s="17"/>
      <c r="H313" s="17"/>
      <c r="I313" s="17"/>
      <c r="J313" s="18"/>
    </row>
    <row r="314" spans="1:10" ht="21">
      <c r="A314" s="15"/>
      <c r="B314" s="14"/>
      <c r="C314" s="15"/>
      <c r="D314" s="16"/>
      <c r="E314" s="17"/>
      <c r="F314" s="17"/>
      <c r="G314" s="17"/>
      <c r="H314" s="17"/>
      <c r="I314" s="17"/>
      <c r="J314" s="18"/>
    </row>
    <row r="315" spans="1:10" ht="21">
      <c r="A315" s="15"/>
      <c r="B315" s="14"/>
      <c r="C315" s="15"/>
      <c r="D315" s="16"/>
      <c r="E315" s="17"/>
      <c r="F315" s="17"/>
      <c r="G315" s="17"/>
      <c r="H315" s="17"/>
      <c r="I315" s="17"/>
      <c r="J315" s="18"/>
    </row>
    <row r="316" spans="1:10" ht="21">
      <c r="A316" s="15"/>
      <c r="B316" s="14"/>
      <c r="C316" s="15"/>
      <c r="D316" s="16"/>
      <c r="E316" s="17"/>
      <c r="F316" s="17"/>
      <c r="G316" s="17"/>
      <c r="H316" s="17"/>
      <c r="I316" s="17"/>
      <c r="J316" s="18"/>
    </row>
    <row r="317" spans="1:10" ht="21">
      <c r="A317" s="15"/>
      <c r="B317" s="14"/>
      <c r="C317" s="15"/>
      <c r="D317" s="16"/>
      <c r="E317" s="17"/>
      <c r="F317" s="17"/>
      <c r="G317" s="17"/>
      <c r="H317" s="17"/>
      <c r="I317" s="17"/>
      <c r="J317" s="18"/>
    </row>
    <row r="318" spans="1:10" ht="21">
      <c r="A318" s="15"/>
      <c r="B318" s="14"/>
      <c r="C318" s="15"/>
      <c r="D318" s="16"/>
      <c r="E318" s="17"/>
      <c r="F318" s="17"/>
      <c r="G318" s="17"/>
      <c r="H318" s="17"/>
      <c r="I318" s="17"/>
      <c r="J318" s="18"/>
    </row>
    <row r="319" spans="1:10" ht="21">
      <c r="A319" s="15"/>
      <c r="B319" s="14"/>
      <c r="C319" s="15"/>
      <c r="D319" s="16"/>
      <c r="E319" s="17"/>
      <c r="F319" s="17"/>
      <c r="G319" s="17"/>
      <c r="H319" s="17"/>
      <c r="I319" s="17"/>
      <c r="J319" s="18"/>
    </row>
    <row r="320" spans="1:10" ht="21">
      <c r="A320" s="15"/>
      <c r="B320" s="14"/>
      <c r="C320" s="15"/>
      <c r="D320" s="16"/>
      <c r="E320" s="17"/>
      <c r="F320" s="17"/>
      <c r="G320" s="17"/>
      <c r="H320" s="17"/>
      <c r="I320" s="17"/>
      <c r="J320" s="18"/>
    </row>
    <row r="321" spans="1:10" ht="21">
      <c r="A321" s="15"/>
      <c r="B321" s="14"/>
      <c r="C321" s="15"/>
      <c r="D321" s="16"/>
      <c r="E321" s="17"/>
      <c r="F321" s="17"/>
      <c r="G321" s="17"/>
      <c r="H321" s="17"/>
      <c r="I321" s="17"/>
      <c r="J321" s="18"/>
    </row>
    <row r="322" spans="1:10" ht="21">
      <c r="A322" s="15"/>
      <c r="B322" s="14"/>
      <c r="C322" s="15"/>
      <c r="D322" s="16"/>
      <c r="E322" s="17"/>
      <c r="F322" s="17"/>
      <c r="G322" s="17"/>
      <c r="H322" s="17"/>
      <c r="I322" s="17"/>
      <c r="J322" s="18"/>
    </row>
    <row r="323" spans="1:10" ht="21">
      <c r="A323" s="15"/>
      <c r="B323" s="14"/>
      <c r="C323" s="15"/>
      <c r="D323" s="16"/>
      <c r="E323" s="17"/>
      <c r="F323" s="17"/>
      <c r="G323" s="17"/>
      <c r="H323" s="17"/>
      <c r="I323" s="17"/>
      <c r="J323" s="18"/>
    </row>
    <row r="324" spans="1:10" ht="21">
      <c r="A324" s="15"/>
      <c r="B324" s="14"/>
      <c r="C324" s="15"/>
      <c r="D324" s="16"/>
      <c r="E324" s="17"/>
      <c r="F324" s="17"/>
      <c r="G324" s="17"/>
      <c r="H324" s="17"/>
      <c r="I324" s="17"/>
      <c r="J324" s="18"/>
    </row>
    <row r="325" spans="1:10" ht="21">
      <c r="A325" s="15"/>
      <c r="B325" s="14"/>
      <c r="C325" s="15"/>
      <c r="D325" s="16"/>
      <c r="E325" s="17"/>
      <c r="F325" s="17"/>
      <c r="G325" s="17"/>
      <c r="H325" s="17"/>
      <c r="I325" s="17"/>
      <c r="J325" s="18"/>
    </row>
    <row r="326" spans="1:10" ht="21">
      <c r="A326" s="22"/>
      <c r="B326" s="21"/>
      <c r="C326" s="22"/>
      <c r="D326" s="23"/>
      <c r="E326" s="24"/>
      <c r="F326" s="24"/>
      <c r="G326" s="24"/>
      <c r="H326" s="24"/>
      <c r="I326" s="24"/>
      <c r="J326" s="21"/>
    </row>
    <row r="327" spans="1:10" ht="23.25">
      <c r="A327" s="513" t="s">
        <v>0</v>
      </c>
      <c r="B327" s="513"/>
      <c r="C327" s="513"/>
      <c r="D327" s="513"/>
      <c r="E327" s="513"/>
      <c r="F327" s="513"/>
      <c r="G327" s="513"/>
      <c r="H327" s="513"/>
      <c r="I327" s="513"/>
      <c r="J327" s="513"/>
    </row>
    <row r="328" spans="1:2" ht="21">
      <c r="A328" s="515" t="s">
        <v>1</v>
      </c>
      <c r="B328" s="515"/>
    </row>
    <row r="329" ht="21.75" thickBot="1">
      <c r="A329" s="2"/>
    </row>
    <row r="330" spans="1:10" ht="21">
      <c r="A330" s="516" t="s">
        <v>2</v>
      </c>
      <c r="B330" s="518" t="s">
        <v>3</v>
      </c>
      <c r="C330" s="520" t="s">
        <v>4</v>
      </c>
      <c r="D330" s="520"/>
      <c r="E330" s="521" t="s">
        <v>5</v>
      </c>
      <c r="F330" s="522"/>
      <c r="G330" s="521" t="s">
        <v>6</v>
      </c>
      <c r="H330" s="523"/>
      <c r="I330" s="3" t="s">
        <v>7</v>
      </c>
      <c r="J330" s="524" t="s">
        <v>8</v>
      </c>
    </row>
    <row r="331" spans="1:10" ht="21">
      <c r="A331" s="517"/>
      <c r="B331" s="519"/>
      <c r="C331" s="4" t="s">
        <v>9</v>
      </c>
      <c r="D331" s="4" t="s">
        <v>10</v>
      </c>
      <c r="E331" s="5" t="s">
        <v>11</v>
      </c>
      <c r="F331" s="5" t="s">
        <v>12</v>
      </c>
      <c r="G331" s="5" t="s">
        <v>11</v>
      </c>
      <c r="H331" s="6" t="s">
        <v>12</v>
      </c>
      <c r="I331" s="5" t="s">
        <v>13</v>
      </c>
      <c r="J331" s="525"/>
    </row>
    <row r="332" spans="1:10" ht="21">
      <c r="A332" s="9"/>
      <c r="B332" s="53"/>
      <c r="C332" s="9"/>
      <c r="D332" s="10"/>
      <c r="E332" s="11"/>
      <c r="F332" s="11"/>
      <c r="G332" s="11"/>
      <c r="H332" s="11"/>
      <c r="I332" s="11"/>
      <c r="J332" s="12"/>
    </row>
    <row r="333" spans="1:10" ht="21">
      <c r="A333" s="15"/>
      <c r="B333" s="14"/>
      <c r="C333" s="15"/>
      <c r="D333" s="16"/>
      <c r="E333" s="17"/>
      <c r="F333" s="17"/>
      <c r="G333" s="17"/>
      <c r="H333" s="17"/>
      <c r="I333" s="17"/>
      <c r="J333" s="18"/>
    </row>
    <row r="334" spans="1:10" ht="21">
      <c r="A334" s="15"/>
      <c r="B334" s="14"/>
      <c r="C334" s="15"/>
      <c r="D334" s="16"/>
      <c r="E334" s="17"/>
      <c r="F334" s="17"/>
      <c r="G334" s="17"/>
      <c r="H334" s="17"/>
      <c r="I334" s="17"/>
      <c r="J334" s="18"/>
    </row>
    <row r="335" spans="1:10" ht="21">
      <c r="A335" s="15"/>
      <c r="B335" s="14"/>
      <c r="C335" s="15"/>
      <c r="D335" s="16"/>
      <c r="E335" s="17"/>
      <c r="F335" s="17"/>
      <c r="G335" s="17"/>
      <c r="H335" s="17"/>
      <c r="I335" s="17"/>
      <c r="J335" s="18"/>
    </row>
    <row r="336" spans="1:10" ht="21">
      <c r="A336" s="15"/>
      <c r="B336" s="14"/>
      <c r="C336" s="15"/>
      <c r="D336" s="16"/>
      <c r="E336" s="17"/>
      <c r="F336" s="17"/>
      <c r="G336" s="17"/>
      <c r="H336" s="17"/>
      <c r="I336" s="17"/>
      <c r="J336" s="18"/>
    </row>
    <row r="337" spans="1:10" ht="21">
      <c r="A337" s="15"/>
      <c r="B337" s="14"/>
      <c r="C337" s="15"/>
      <c r="D337" s="16"/>
      <c r="E337" s="17"/>
      <c r="F337" s="17"/>
      <c r="G337" s="17"/>
      <c r="H337" s="17"/>
      <c r="I337" s="17"/>
      <c r="J337" s="18"/>
    </row>
    <row r="338" spans="1:10" ht="21">
      <c r="A338" s="15"/>
      <c r="B338" s="14"/>
      <c r="C338" s="15"/>
      <c r="D338" s="16"/>
      <c r="E338" s="17"/>
      <c r="F338" s="17"/>
      <c r="G338" s="17"/>
      <c r="H338" s="17"/>
      <c r="I338" s="17"/>
      <c r="J338" s="18"/>
    </row>
    <row r="339" spans="1:10" ht="21">
      <c r="A339" s="15"/>
      <c r="B339" s="14"/>
      <c r="C339" s="15"/>
      <c r="D339" s="16"/>
      <c r="E339" s="17"/>
      <c r="F339" s="17"/>
      <c r="G339" s="17"/>
      <c r="H339" s="17"/>
      <c r="I339" s="17"/>
      <c r="J339" s="18"/>
    </row>
    <row r="340" spans="1:10" ht="21">
      <c r="A340" s="15"/>
      <c r="B340" s="14"/>
      <c r="C340" s="15"/>
      <c r="D340" s="16"/>
      <c r="E340" s="17"/>
      <c r="F340" s="17"/>
      <c r="G340" s="17"/>
      <c r="H340" s="17"/>
      <c r="I340" s="17"/>
      <c r="J340" s="18"/>
    </row>
    <row r="341" spans="1:10" ht="21">
      <c r="A341" s="15"/>
      <c r="B341" s="14"/>
      <c r="C341" s="15"/>
      <c r="D341" s="16"/>
      <c r="E341" s="17"/>
      <c r="F341" s="17"/>
      <c r="G341" s="17"/>
      <c r="H341" s="17"/>
      <c r="I341" s="17"/>
      <c r="J341" s="18"/>
    </row>
    <row r="342" spans="1:10" ht="21">
      <c r="A342" s="15"/>
      <c r="B342" s="14"/>
      <c r="C342" s="15"/>
      <c r="D342" s="16"/>
      <c r="E342" s="17"/>
      <c r="F342" s="17"/>
      <c r="G342" s="17"/>
      <c r="H342" s="17"/>
      <c r="I342" s="17"/>
      <c r="J342" s="18"/>
    </row>
    <row r="343" spans="1:10" ht="21">
      <c r="A343" s="15"/>
      <c r="B343" s="14"/>
      <c r="C343" s="15"/>
      <c r="D343" s="16"/>
      <c r="E343" s="17"/>
      <c r="F343" s="17"/>
      <c r="G343" s="17"/>
      <c r="H343" s="17"/>
      <c r="I343" s="17"/>
      <c r="J343" s="18"/>
    </row>
    <row r="344" spans="1:10" ht="21">
      <c r="A344" s="15"/>
      <c r="B344" s="14"/>
      <c r="C344" s="15"/>
      <c r="D344" s="16"/>
      <c r="E344" s="17"/>
      <c r="F344" s="17"/>
      <c r="G344" s="17"/>
      <c r="H344" s="17"/>
      <c r="I344" s="17"/>
      <c r="J344" s="18"/>
    </row>
    <row r="345" spans="1:10" ht="21">
      <c r="A345" s="15"/>
      <c r="B345" s="14"/>
      <c r="C345" s="15"/>
      <c r="D345" s="16"/>
      <c r="E345" s="17"/>
      <c r="F345" s="17"/>
      <c r="G345" s="17"/>
      <c r="H345" s="17"/>
      <c r="I345" s="17"/>
      <c r="J345" s="18"/>
    </row>
    <row r="346" spans="1:10" ht="21">
      <c r="A346" s="15"/>
      <c r="B346" s="14"/>
      <c r="C346" s="15"/>
      <c r="D346" s="16"/>
      <c r="E346" s="17"/>
      <c r="F346" s="17"/>
      <c r="G346" s="17"/>
      <c r="H346" s="17"/>
      <c r="I346" s="17"/>
      <c r="J346" s="18"/>
    </row>
    <row r="347" spans="1:10" ht="21">
      <c r="A347" s="15"/>
      <c r="B347" s="14"/>
      <c r="C347" s="15"/>
      <c r="D347" s="16"/>
      <c r="E347" s="17"/>
      <c r="F347" s="17"/>
      <c r="G347" s="17"/>
      <c r="H347" s="17"/>
      <c r="I347" s="17"/>
      <c r="J347" s="18"/>
    </row>
    <row r="348" spans="1:10" ht="21">
      <c r="A348" s="15"/>
      <c r="B348" s="14"/>
      <c r="C348" s="15"/>
      <c r="D348" s="16"/>
      <c r="E348" s="17"/>
      <c r="F348" s="17"/>
      <c r="G348" s="17"/>
      <c r="H348" s="17"/>
      <c r="I348" s="17"/>
      <c r="J348" s="18"/>
    </row>
    <row r="349" spans="1:10" ht="21">
      <c r="A349" s="15"/>
      <c r="B349" s="14"/>
      <c r="C349" s="15"/>
      <c r="D349" s="16"/>
      <c r="E349" s="17"/>
      <c r="F349" s="17"/>
      <c r="G349" s="17"/>
      <c r="H349" s="17"/>
      <c r="I349" s="17"/>
      <c r="J349" s="18"/>
    </row>
    <row r="350" spans="1:10" ht="21">
      <c r="A350" s="15"/>
      <c r="B350" s="14"/>
      <c r="C350" s="15"/>
      <c r="D350" s="16"/>
      <c r="E350" s="17"/>
      <c r="F350" s="17"/>
      <c r="G350" s="17"/>
      <c r="H350" s="17"/>
      <c r="I350" s="17"/>
      <c r="J350" s="18"/>
    </row>
    <row r="351" spans="1:10" ht="21">
      <c r="A351" s="15"/>
      <c r="B351" s="14"/>
      <c r="C351" s="15"/>
      <c r="D351" s="16"/>
      <c r="E351" s="17"/>
      <c r="F351" s="17"/>
      <c r="G351" s="17"/>
      <c r="H351" s="17"/>
      <c r="I351" s="17"/>
      <c r="J351" s="18"/>
    </row>
    <row r="352" spans="1:10" ht="21">
      <c r="A352" s="22"/>
      <c r="B352" s="21"/>
      <c r="C352" s="22"/>
      <c r="D352" s="23"/>
      <c r="E352" s="24"/>
      <c r="F352" s="24"/>
      <c r="G352" s="24"/>
      <c r="H352" s="24"/>
      <c r="I352" s="24"/>
      <c r="J352" s="21"/>
    </row>
    <row r="353" spans="1:10" ht="23.25">
      <c r="A353" s="513" t="s">
        <v>0</v>
      </c>
      <c r="B353" s="513"/>
      <c r="C353" s="513"/>
      <c r="D353" s="513"/>
      <c r="E353" s="513"/>
      <c r="F353" s="513"/>
      <c r="G353" s="513"/>
      <c r="H353" s="513"/>
      <c r="I353" s="513"/>
      <c r="J353" s="513"/>
    </row>
    <row r="354" spans="1:2" ht="21">
      <c r="A354" s="515" t="s">
        <v>1</v>
      </c>
      <c r="B354" s="515"/>
    </row>
    <row r="355" ht="21.75" thickBot="1">
      <c r="A355" s="2"/>
    </row>
    <row r="356" spans="1:10" ht="21">
      <c r="A356" s="516" t="s">
        <v>2</v>
      </c>
      <c r="B356" s="518" t="s">
        <v>3</v>
      </c>
      <c r="C356" s="520" t="s">
        <v>4</v>
      </c>
      <c r="D356" s="520"/>
      <c r="E356" s="521" t="s">
        <v>5</v>
      </c>
      <c r="F356" s="522"/>
      <c r="G356" s="521" t="s">
        <v>6</v>
      </c>
      <c r="H356" s="523"/>
      <c r="I356" s="3" t="s">
        <v>7</v>
      </c>
      <c r="J356" s="524" t="s">
        <v>8</v>
      </c>
    </row>
    <row r="357" spans="1:10" ht="21">
      <c r="A357" s="517"/>
      <c r="B357" s="519"/>
      <c r="C357" s="4" t="s">
        <v>9</v>
      </c>
      <c r="D357" s="4" t="s">
        <v>10</v>
      </c>
      <c r="E357" s="5" t="s">
        <v>11</v>
      </c>
      <c r="F357" s="5" t="s">
        <v>12</v>
      </c>
      <c r="G357" s="5" t="s">
        <v>11</v>
      </c>
      <c r="H357" s="6" t="s">
        <v>12</v>
      </c>
      <c r="I357" s="5" t="s">
        <v>13</v>
      </c>
      <c r="J357" s="525"/>
    </row>
    <row r="358" spans="1:10" ht="21">
      <c r="A358" s="9"/>
      <c r="B358" s="53"/>
      <c r="C358" s="9"/>
      <c r="D358" s="10"/>
      <c r="E358" s="11"/>
      <c r="F358" s="11"/>
      <c r="G358" s="11"/>
      <c r="H358" s="11"/>
      <c r="I358" s="11"/>
      <c r="J358" s="12"/>
    </row>
    <row r="359" spans="1:10" ht="21">
      <c r="A359" s="15"/>
      <c r="B359" s="14"/>
      <c r="C359" s="15"/>
      <c r="D359" s="16"/>
      <c r="E359" s="17"/>
      <c r="F359" s="17"/>
      <c r="G359" s="17"/>
      <c r="H359" s="17"/>
      <c r="I359" s="17"/>
      <c r="J359" s="18"/>
    </row>
    <row r="360" spans="1:10" ht="21">
      <c r="A360" s="15"/>
      <c r="B360" s="14"/>
      <c r="C360" s="15"/>
      <c r="D360" s="16"/>
      <c r="E360" s="17"/>
      <c r="F360" s="17"/>
      <c r="G360" s="17"/>
      <c r="H360" s="17"/>
      <c r="I360" s="17"/>
      <c r="J360" s="18"/>
    </row>
    <row r="361" spans="1:10" ht="21">
      <c r="A361" s="15"/>
      <c r="B361" s="14"/>
      <c r="C361" s="15"/>
      <c r="D361" s="16"/>
      <c r="E361" s="17"/>
      <c r="F361" s="17"/>
      <c r="G361" s="17"/>
      <c r="H361" s="17"/>
      <c r="I361" s="17"/>
      <c r="J361" s="18"/>
    </row>
    <row r="362" spans="1:10" ht="21">
      <c r="A362" s="15"/>
      <c r="B362" s="14"/>
      <c r="C362" s="15"/>
      <c r="D362" s="16"/>
      <c r="E362" s="17"/>
      <c r="F362" s="17"/>
      <c r="G362" s="17"/>
      <c r="H362" s="17"/>
      <c r="I362" s="17"/>
      <c r="J362" s="18"/>
    </row>
    <row r="363" spans="1:10" ht="21">
      <c r="A363" s="15"/>
      <c r="B363" s="14"/>
      <c r="C363" s="15"/>
      <c r="D363" s="16"/>
      <c r="E363" s="17"/>
      <c r="F363" s="17"/>
      <c r="G363" s="17"/>
      <c r="H363" s="17"/>
      <c r="I363" s="17"/>
      <c r="J363" s="18"/>
    </row>
    <row r="364" spans="1:10" ht="21">
      <c r="A364" s="15"/>
      <c r="B364" s="14"/>
      <c r="C364" s="15"/>
      <c r="D364" s="16"/>
      <c r="E364" s="17"/>
      <c r="F364" s="17"/>
      <c r="G364" s="17"/>
      <c r="H364" s="17"/>
      <c r="I364" s="17"/>
      <c r="J364" s="18"/>
    </row>
    <row r="365" spans="1:10" ht="21">
      <c r="A365" s="15"/>
      <c r="B365" s="14"/>
      <c r="C365" s="15"/>
      <c r="D365" s="16"/>
      <c r="E365" s="17"/>
      <c r="F365" s="17"/>
      <c r="G365" s="17"/>
      <c r="H365" s="17"/>
      <c r="I365" s="17"/>
      <c r="J365" s="18"/>
    </row>
    <row r="366" spans="1:10" ht="21">
      <c r="A366" s="15"/>
      <c r="B366" s="14"/>
      <c r="C366" s="15"/>
      <c r="D366" s="16"/>
      <c r="E366" s="17"/>
      <c r="F366" s="17"/>
      <c r="G366" s="17"/>
      <c r="H366" s="17"/>
      <c r="I366" s="17"/>
      <c r="J366" s="18"/>
    </row>
    <row r="367" spans="1:10" ht="21">
      <c r="A367" s="15"/>
      <c r="B367" s="14"/>
      <c r="C367" s="15"/>
      <c r="D367" s="16"/>
      <c r="E367" s="17"/>
      <c r="F367" s="17"/>
      <c r="G367" s="17"/>
      <c r="H367" s="17"/>
      <c r="I367" s="17"/>
      <c r="J367" s="18"/>
    </row>
    <row r="368" spans="1:10" ht="21">
      <c r="A368" s="15"/>
      <c r="B368" s="14"/>
      <c r="C368" s="15"/>
      <c r="D368" s="16"/>
      <c r="E368" s="17"/>
      <c r="F368" s="17"/>
      <c r="G368" s="17"/>
      <c r="H368" s="17"/>
      <c r="I368" s="17"/>
      <c r="J368" s="18"/>
    </row>
    <row r="369" spans="1:10" ht="21">
      <c r="A369" s="15"/>
      <c r="B369" s="14"/>
      <c r="C369" s="15"/>
      <c r="D369" s="16"/>
      <c r="E369" s="17"/>
      <c r="F369" s="17"/>
      <c r="G369" s="17"/>
      <c r="H369" s="17"/>
      <c r="I369" s="17"/>
      <c r="J369" s="18"/>
    </row>
    <row r="370" spans="1:10" ht="21">
      <c r="A370" s="15"/>
      <c r="B370" s="14"/>
      <c r="C370" s="15"/>
      <c r="D370" s="16"/>
      <c r="E370" s="17"/>
      <c r="F370" s="17"/>
      <c r="G370" s="17"/>
      <c r="H370" s="17"/>
      <c r="I370" s="17"/>
      <c r="J370" s="18"/>
    </row>
    <row r="371" spans="1:10" ht="21">
      <c r="A371" s="15"/>
      <c r="B371" s="14"/>
      <c r="C371" s="15"/>
      <c r="D371" s="16"/>
      <c r="E371" s="17"/>
      <c r="F371" s="17"/>
      <c r="G371" s="17"/>
      <c r="H371" s="17"/>
      <c r="I371" s="17"/>
      <c r="J371" s="18"/>
    </row>
    <row r="372" spans="1:10" ht="21">
      <c r="A372" s="15"/>
      <c r="B372" s="14"/>
      <c r="C372" s="15"/>
      <c r="D372" s="16"/>
      <c r="E372" s="17"/>
      <c r="F372" s="17"/>
      <c r="G372" s="17"/>
      <c r="H372" s="17"/>
      <c r="I372" s="17"/>
      <c r="J372" s="18"/>
    </row>
    <row r="373" spans="1:10" ht="21">
      <c r="A373" s="15"/>
      <c r="B373" s="14"/>
      <c r="C373" s="15"/>
      <c r="D373" s="16"/>
      <c r="E373" s="17"/>
      <c r="F373" s="17"/>
      <c r="G373" s="17"/>
      <c r="H373" s="17"/>
      <c r="I373" s="17"/>
      <c r="J373" s="18"/>
    </row>
    <row r="374" spans="1:10" ht="21">
      <c r="A374" s="15"/>
      <c r="B374" s="14"/>
      <c r="C374" s="15"/>
      <c r="D374" s="16"/>
      <c r="E374" s="17"/>
      <c r="F374" s="17"/>
      <c r="G374" s="17"/>
      <c r="H374" s="17"/>
      <c r="I374" s="17"/>
      <c r="J374" s="18"/>
    </row>
    <row r="375" spans="1:10" ht="21">
      <c r="A375" s="15"/>
      <c r="B375" s="14"/>
      <c r="C375" s="15"/>
      <c r="D375" s="16"/>
      <c r="E375" s="17"/>
      <c r="F375" s="17"/>
      <c r="G375" s="17"/>
      <c r="H375" s="17"/>
      <c r="I375" s="17"/>
      <c r="J375" s="18"/>
    </row>
    <row r="376" spans="1:10" ht="21">
      <c r="A376" s="15"/>
      <c r="B376" s="14"/>
      <c r="C376" s="15"/>
      <c r="D376" s="16"/>
      <c r="E376" s="17"/>
      <c r="F376" s="17"/>
      <c r="G376" s="17"/>
      <c r="H376" s="17"/>
      <c r="I376" s="17"/>
      <c r="J376" s="18"/>
    </row>
    <row r="377" spans="1:10" ht="21">
      <c r="A377" s="15"/>
      <c r="B377" s="14"/>
      <c r="C377" s="15"/>
      <c r="D377" s="16"/>
      <c r="E377" s="17"/>
      <c r="F377" s="17"/>
      <c r="G377" s="17"/>
      <c r="H377" s="17"/>
      <c r="I377" s="17"/>
      <c r="J377" s="18"/>
    </row>
    <row r="378" spans="1:10" ht="21">
      <c r="A378" s="22"/>
      <c r="B378" s="21"/>
      <c r="C378" s="22"/>
      <c r="D378" s="23"/>
      <c r="E378" s="24"/>
      <c r="F378" s="24"/>
      <c r="G378" s="24"/>
      <c r="H378" s="24"/>
      <c r="I378" s="24"/>
      <c r="J378" s="21"/>
    </row>
    <row r="379" spans="1:10" ht="23.25">
      <c r="A379" s="513" t="s">
        <v>0</v>
      </c>
      <c r="B379" s="513"/>
      <c r="C379" s="513"/>
      <c r="D379" s="513"/>
      <c r="E379" s="513"/>
      <c r="F379" s="513"/>
      <c r="G379" s="513"/>
      <c r="H379" s="513"/>
      <c r="I379" s="513"/>
      <c r="J379" s="513"/>
    </row>
    <row r="380" spans="1:2" ht="21">
      <c r="A380" s="515" t="s">
        <v>1</v>
      </c>
      <c r="B380" s="515"/>
    </row>
    <row r="381" ht="21.75" thickBot="1">
      <c r="A381" s="2"/>
    </row>
    <row r="382" spans="1:10" ht="21">
      <c r="A382" s="516" t="s">
        <v>2</v>
      </c>
      <c r="B382" s="518" t="s">
        <v>3</v>
      </c>
      <c r="C382" s="520" t="s">
        <v>4</v>
      </c>
      <c r="D382" s="520"/>
      <c r="E382" s="521" t="s">
        <v>5</v>
      </c>
      <c r="F382" s="522"/>
      <c r="G382" s="521" t="s">
        <v>6</v>
      </c>
      <c r="H382" s="523"/>
      <c r="I382" s="3" t="s">
        <v>7</v>
      </c>
      <c r="J382" s="524" t="s">
        <v>8</v>
      </c>
    </row>
    <row r="383" spans="1:10" ht="21">
      <c r="A383" s="517"/>
      <c r="B383" s="519"/>
      <c r="C383" s="4" t="s">
        <v>9</v>
      </c>
      <c r="D383" s="4" t="s">
        <v>10</v>
      </c>
      <c r="E383" s="5" t="s">
        <v>11</v>
      </c>
      <c r="F383" s="5" t="s">
        <v>12</v>
      </c>
      <c r="G383" s="5" t="s">
        <v>11</v>
      </c>
      <c r="H383" s="6" t="s">
        <v>12</v>
      </c>
      <c r="I383" s="5" t="s">
        <v>13</v>
      </c>
      <c r="J383" s="525"/>
    </row>
    <row r="384" spans="1:10" ht="21">
      <c r="A384" s="9"/>
      <c r="B384" s="53"/>
      <c r="C384" s="9"/>
      <c r="D384" s="10"/>
      <c r="E384" s="11"/>
      <c r="F384" s="11"/>
      <c r="G384" s="11"/>
      <c r="H384" s="11"/>
      <c r="I384" s="11"/>
      <c r="J384" s="12"/>
    </row>
    <row r="385" spans="1:10" ht="21">
      <c r="A385" s="15"/>
      <c r="B385" s="14"/>
      <c r="C385" s="15"/>
      <c r="D385" s="16"/>
      <c r="E385" s="17"/>
      <c r="F385" s="17"/>
      <c r="G385" s="17"/>
      <c r="H385" s="17"/>
      <c r="I385" s="17"/>
      <c r="J385" s="18"/>
    </row>
    <row r="386" spans="1:10" ht="21">
      <c r="A386" s="15"/>
      <c r="B386" s="14"/>
      <c r="C386" s="15"/>
      <c r="D386" s="16"/>
      <c r="E386" s="17"/>
      <c r="F386" s="17"/>
      <c r="G386" s="17"/>
      <c r="H386" s="17"/>
      <c r="I386" s="17"/>
      <c r="J386" s="18"/>
    </row>
    <row r="387" spans="1:10" ht="21">
      <c r="A387" s="15"/>
      <c r="B387" s="14"/>
      <c r="C387" s="15"/>
      <c r="D387" s="16"/>
      <c r="E387" s="17"/>
      <c r="F387" s="17"/>
      <c r="G387" s="17"/>
      <c r="H387" s="17"/>
      <c r="I387" s="17"/>
      <c r="J387" s="18"/>
    </row>
    <row r="388" spans="1:10" ht="21">
      <c r="A388" s="15"/>
      <c r="B388" s="14"/>
      <c r="C388" s="15"/>
      <c r="D388" s="16"/>
      <c r="E388" s="17"/>
      <c r="F388" s="17"/>
      <c r="G388" s="17"/>
      <c r="H388" s="17"/>
      <c r="I388" s="17"/>
      <c r="J388" s="18"/>
    </row>
    <row r="389" spans="1:10" ht="21">
      <c r="A389" s="15"/>
      <c r="B389" s="14"/>
      <c r="C389" s="15"/>
      <c r="D389" s="16"/>
      <c r="E389" s="17"/>
      <c r="F389" s="17"/>
      <c r="G389" s="17"/>
      <c r="H389" s="17"/>
      <c r="I389" s="17"/>
      <c r="J389" s="18"/>
    </row>
    <row r="390" spans="1:10" ht="21">
      <c r="A390" s="15"/>
      <c r="B390" s="14"/>
      <c r="C390" s="15"/>
      <c r="D390" s="16"/>
      <c r="E390" s="17"/>
      <c r="F390" s="17"/>
      <c r="G390" s="17"/>
      <c r="H390" s="17"/>
      <c r="I390" s="17"/>
      <c r="J390" s="18"/>
    </row>
    <row r="391" spans="1:10" ht="21">
      <c r="A391" s="15"/>
      <c r="B391" s="14"/>
      <c r="C391" s="15"/>
      <c r="D391" s="16"/>
      <c r="E391" s="17"/>
      <c r="F391" s="17"/>
      <c r="G391" s="17"/>
      <c r="H391" s="17"/>
      <c r="I391" s="17"/>
      <c r="J391" s="18"/>
    </row>
    <row r="392" spans="1:10" ht="21">
      <c r="A392" s="15"/>
      <c r="B392" s="14"/>
      <c r="C392" s="15"/>
      <c r="D392" s="16"/>
      <c r="E392" s="17"/>
      <c r="F392" s="17"/>
      <c r="G392" s="17"/>
      <c r="H392" s="17"/>
      <c r="I392" s="17"/>
      <c r="J392" s="18"/>
    </row>
    <row r="393" spans="1:10" ht="21">
      <c r="A393" s="15"/>
      <c r="B393" s="14"/>
      <c r="C393" s="15"/>
      <c r="D393" s="16"/>
      <c r="E393" s="17"/>
      <c r="F393" s="17"/>
      <c r="G393" s="17"/>
      <c r="H393" s="17"/>
      <c r="I393" s="17"/>
      <c r="J393" s="18"/>
    </row>
    <row r="394" spans="1:10" ht="21">
      <c r="A394" s="15"/>
      <c r="B394" s="14"/>
      <c r="C394" s="15"/>
      <c r="D394" s="16"/>
      <c r="E394" s="17"/>
      <c r="F394" s="17"/>
      <c r="G394" s="17"/>
      <c r="H394" s="17"/>
      <c r="I394" s="17"/>
      <c r="J394" s="18"/>
    </row>
    <row r="395" spans="1:10" ht="21">
      <c r="A395" s="15"/>
      <c r="B395" s="14"/>
      <c r="C395" s="15"/>
      <c r="D395" s="16"/>
      <c r="E395" s="17"/>
      <c r="F395" s="17"/>
      <c r="G395" s="17"/>
      <c r="H395" s="17"/>
      <c r="I395" s="17"/>
      <c r="J395" s="18"/>
    </row>
    <row r="396" spans="1:10" ht="21">
      <c r="A396" s="15"/>
      <c r="B396" s="14"/>
      <c r="C396" s="15"/>
      <c r="D396" s="16"/>
      <c r="E396" s="17"/>
      <c r="F396" s="17"/>
      <c r="G396" s="17"/>
      <c r="H396" s="17"/>
      <c r="I396" s="17"/>
      <c r="J396" s="18"/>
    </row>
    <row r="397" spans="1:10" ht="21">
      <c r="A397" s="15"/>
      <c r="B397" s="14"/>
      <c r="C397" s="15"/>
      <c r="D397" s="16"/>
      <c r="E397" s="17"/>
      <c r="F397" s="17"/>
      <c r="G397" s="17"/>
      <c r="H397" s="17"/>
      <c r="I397" s="17"/>
      <c r="J397" s="18"/>
    </row>
    <row r="398" spans="1:10" ht="21">
      <c r="A398" s="15"/>
      <c r="B398" s="14"/>
      <c r="C398" s="15"/>
      <c r="D398" s="16"/>
      <c r="E398" s="17"/>
      <c r="F398" s="17"/>
      <c r="G398" s="17"/>
      <c r="H398" s="17"/>
      <c r="I398" s="17"/>
      <c r="J398" s="18"/>
    </row>
    <row r="399" spans="1:10" ht="21">
      <c r="A399" s="15"/>
      <c r="B399" s="14"/>
      <c r="C399" s="15"/>
      <c r="D399" s="16"/>
      <c r="E399" s="17"/>
      <c r="F399" s="17"/>
      <c r="G399" s="17"/>
      <c r="H399" s="17"/>
      <c r="I399" s="17"/>
      <c r="J399" s="18"/>
    </row>
    <row r="400" spans="1:10" ht="21">
      <c r="A400" s="15"/>
      <c r="B400" s="14"/>
      <c r="C400" s="15"/>
      <c r="D400" s="16"/>
      <c r="E400" s="17"/>
      <c r="F400" s="17"/>
      <c r="G400" s="17"/>
      <c r="H400" s="17"/>
      <c r="I400" s="17"/>
      <c r="J400" s="18"/>
    </row>
    <row r="401" spans="1:10" ht="21">
      <c r="A401" s="15"/>
      <c r="B401" s="14"/>
      <c r="C401" s="15"/>
      <c r="D401" s="16"/>
      <c r="E401" s="17"/>
      <c r="F401" s="17"/>
      <c r="G401" s="17"/>
      <c r="H401" s="17"/>
      <c r="I401" s="17"/>
      <c r="J401" s="18"/>
    </row>
    <row r="402" spans="1:10" ht="21">
      <c r="A402" s="15"/>
      <c r="B402" s="14"/>
      <c r="C402" s="15"/>
      <c r="D402" s="16"/>
      <c r="E402" s="17"/>
      <c r="F402" s="17"/>
      <c r="G402" s="17"/>
      <c r="H402" s="17"/>
      <c r="I402" s="17"/>
      <c r="J402" s="18"/>
    </row>
    <row r="403" spans="1:10" ht="21">
      <c r="A403" s="15"/>
      <c r="B403" s="14"/>
      <c r="C403" s="15"/>
      <c r="D403" s="16"/>
      <c r="E403" s="17"/>
      <c r="F403" s="17"/>
      <c r="G403" s="17"/>
      <c r="H403" s="17"/>
      <c r="I403" s="17"/>
      <c r="J403" s="18"/>
    </row>
    <row r="404" spans="1:10" ht="21">
      <c r="A404" s="22"/>
      <c r="B404" s="21"/>
      <c r="C404" s="22"/>
      <c r="D404" s="23"/>
      <c r="E404" s="24"/>
      <c r="F404" s="24"/>
      <c r="G404" s="24"/>
      <c r="H404" s="24"/>
      <c r="I404" s="24"/>
      <c r="J404" s="21"/>
    </row>
    <row r="405" spans="1:10" ht="23.25">
      <c r="A405" s="513" t="s">
        <v>0</v>
      </c>
      <c r="B405" s="513"/>
      <c r="C405" s="513"/>
      <c r="D405" s="513"/>
      <c r="E405" s="513"/>
      <c r="F405" s="513"/>
      <c r="G405" s="513"/>
      <c r="H405" s="513"/>
      <c r="I405" s="513"/>
      <c r="J405" s="513"/>
    </row>
    <row r="406" spans="1:2" ht="21">
      <c r="A406" s="515" t="s">
        <v>1</v>
      </c>
      <c r="B406" s="515"/>
    </row>
    <row r="407" ht="21.75" thickBot="1">
      <c r="A407" s="2"/>
    </row>
    <row r="408" spans="1:10" ht="21">
      <c r="A408" s="516" t="s">
        <v>2</v>
      </c>
      <c r="B408" s="518" t="s">
        <v>3</v>
      </c>
      <c r="C408" s="520" t="s">
        <v>4</v>
      </c>
      <c r="D408" s="520"/>
      <c r="E408" s="521" t="s">
        <v>5</v>
      </c>
      <c r="F408" s="522"/>
      <c r="G408" s="521" t="s">
        <v>6</v>
      </c>
      <c r="H408" s="523"/>
      <c r="I408" s="3" t="s">
        <v>7</v>
      </c>
      <c r="J408" s="524" t="s">
        <v>8</v>
      </c>
    </row>
    <row r="409" spans="1:10" ht="21">
      <c r="A409" s="517"/>
      <c r="B409" s="519"/>
      <c r="C409" s="4" t="s">
        <v>9</v>
      </c>
      <c r="D409" s="4" t="s">
        <v>10</v>
      </c>
      <c r="E409" s="5" t="s">
        <v>11</v>
      </c>
      <c r="F409" s="5" t="s">
        <v>12</v>
      </c>
      <c r="G409" s="5" t="s">
        <v>11</v>
      </c>
      <c r="H409" s="6" t="s">
        <v>12</v>
      </c>
      <c r="I409" s="5" t="s">
        <v>13</v>
      </c>
      <c r="J409" s="525"/>
    </row>
    <row r="410" spans="1:10" ht="21">
      <c r="A410" s="9"/>
      <c r="B410" s="53"/>
      <c r="C410" s="9"/>
      <c r="D410" s="10"/>
      <c r="E410" s="11"/>
      <c r="F410" s="11"/>
      <c r="G410" s="11"/>
      <c r="H410" s="11"/>
      <c r="I410" s="11"/>
      <c r="J410" s="12"/>
    </row>
    <row r="411" spans="1:10" ht="21">
      <c r="A411" s="15"/>
      <c r="B411" s="14"/>
      <c r="C411" s="15"/>
      <c r="D411" s="16"/>
      <c r="E411" s="17"/>
      <c r="F411" s="17"/>
      <c r="G411" s="17"/>
      <c r="H411" s="17"/>
      <c r="I411" s="17"/>
      <c r="J411" s="18"/>
    </row>
    <row r="412" spans="1:10" ht="21">
      <c r="A412" s="15"/>
      <c r="B412" s="14"/>
      <c r="C412" s="15"/>
      <c r="D412" s="16"/>
      <c r="E412" s="17"/>
      <c r="F412" s="17"/>
      <c r="G412" s="17"/>
      <c r="H412" s="17"/>
      <c r="I412" s="17"/>
      <c r="J412" s="18"/>
    </row>
    <row r="413" spans="1:10" ht="21">
      <c r="A413" s="15"/>
      <c r="B413" s="14"/>
      <c r="C413" s="15"/>
      <c r="D413" s="16"/>
      <c r="E413" s="17"/>
      <c r="F413" s="17"/>
      <c r="G413" s="17"/>
      <c r="H413" s="17"/>
      <c r="I413" s="17"/>
      <c r="J413" s="18"/>
    </row>
    <row r="414" spans="1:10" ht="21">
      <c r="A414" s="15"/>
      <c r="B414" s="14"/>
      <c r="C414" s="15"/>
      <c r="D414" s="16"/>
      <c r="E414" s="17"/>
      <c r="F414" s="17"/>
      <c r="G414" s="17"/>
      <c r="H414" s="17"/>
      <c r="I414" s="17"/>
      <c r="J414" s="18"/>
    </row>
    <row r="415" spans="1:10" ht="21">
      <c r="A415" s="15"/>
      <c r="B415" s="14"/>
      <c r="C415" s="15"/>
      <c r="D415" s="16"/>
      <c r="E415" s="17"/>
      <c r="F415" s="17"/>
      <c r="G415" s="17"/>
      <c r="H415" s="17"/>
      <c r="I415" s="17"/>
      <c r="J415" s="18"/>
    </row>
    <row r="416" spans="1:10" ht="21">
      <c r="A416" s="15"/>
      <c r="B416" s="14"/>
      <c r="C416" s="15"/>
      <c r="D416" s="16"/>
      <c r="E416" s="17"/>
      <c r="F416" s="17"/>
      <c r="G416" s="17"/>
      <c r="H416" s="17"/>
      <c r="I416" s="17"/>
      <c r="J416" s="18"/>
    </row>
    <row r="417" spans="1:10" ht="21">
      <c r="A417" s="15"/>
      <c r="B417" s="14"/>
      <c r="C417" s="15"/>
      <c r="D417" s="16"/>
      <c r="E417" s="17"/>
      <c r="F417" s="17"/>
      <c r="G417" s="17"/>
      <c r="H417" s="17"/>
      <c r="I417" s="17"/>
      <c r="J417" s="18"/>
    </row>
    <row r="418" spans="1:10" ht="21">
      <c r="A418" s="15"/>
      <c r="B418" s="14"/>
      <c r="C418" s="15"/>
      <c r="D418" s="16"/>
      <c r="E418" s="17"/>
      <c r="F418" s="17"/>
      <c r="G418" s="17"/>
      <c r="H418" s="17"/>
      <c r="I418" s="17"/>
      <c r="J418" s="18"/>
    </row>
    <row r="419" spans="1:10" ht="21">
      <c r="A419" s="15"/>
      <c r="B419" s="14"/>
      <c r="C419" s="15"/>
      <c r="D419" s="16"/>
      <c r="E419" s="17"/>
      <c r="F419" s="17"/>
      <c r="G419" s="17"/>
      <c r="H419" s="17"/>
      <c r="I419" s="17"/>
      <c r="J419" s="18"/>
    </row>
    <row r="420" spans="1:10" ht="21">
      <c r="A420" s="15"/>
      <c r="B420" s="14"/>
      <c r="C420" s="15"/>
      <c r="D420" s="16"/>
      <c r="E420" s="17"/>
      <c r="F420" s="17"/>
      <c r="G420" s="17"/>
      <c r="H420" s="17"/>
      <c r="I420" s="17"/>
      <c r="J420" s="18"/>
    </row>
    <row r="421" spans="1:10" ht="21">
      <c r="A421" s="15"/>
      <c r="B421" s="14"/>
      <c r="C421" s="15"/>
      <c r="D421" s="16"/>
      <c r="E421" s="17"/>
      <c r="F421" s="17"/>
      <c r="G421" s="17"/>
      <c r="H421" s="17"/>
      <c r="I421" s="17"/>
      <c r="J421" s="18"/>
    </row>
    <row r="422" spans="1:10" ht="21">
      <c r="A422" s="15"/>
      <c r="B422" s="14"/>
      <c r="C422" s="15"/>
      <c r="D422" s="16"/>
      <c r="E422" s="17"/>
      <c r="F422" s="17"/>
      <c r="G422" s="17"/>
      <c r="H422" s="17"/>
      <c r="I422" s="17"/>
      <c r="J422" s="18"/>
    </row>
    <row r="423" spans="1:10" ht="21">
      <c r="A423" s="15"/>
      <c r="B423" s="14"/>
      <c r="C423" s="15"/>
      <c r="D423" s="16"/>
      <c r="E423" s="17"/>
      <c r="F423" s="17"/>
      <c r="G423" s="17"/>
      <c r="H423" s="17"/>
      <c r="I423" s="17"/>
      <c r="J423" s="18"/>
    </row>
    <row r="424" spans="1:10" ht="21">
      <c r="A424" s="15"/>
      <c r="B424" s="14"/>
      <c r="C424" s="15"/>
      <c r="D424" s="16"/>
      <c r="E424" s="17"/>
      <c r="F424" s="17"/>
      <c r="G424" s="17"/>
      <c r="H424" s="17"/>
      <c r="I424" s="17"/>
      <c r="J424" s="18"/>
    </row>
    <row r="425" spans="1:10" ht="21">
      <c r="A425" s="15"/>
      <c r="B425" s="14"/>
      <c r="C425" s="15"/>
      <c r="D425" s="16"/>
      <c r="E425" s="17"/>
      <c r="F425" s="17"/>
      <c r="G425" s="17"/>
      <c r="H425" s="17"/>
      <c r="I425" s="17"/>
      <c r="J425" s="18"/>
    </row>
    <row r="426" spans="1:10" ht="21">
      <c r="A426" s="15"/>
      <c r="B426" s="14"/>
      <c r="C426" s="15"/>
      <c r="D426" s="16"/>
      <c r="E426" s="17"/>
      <c r="F426" s="17"/>
      <c r="G426" s="17"/>
      <c r="H426" s="17"/>
      <c r="I426" s="17"/>
      <c r="J426" s="18"/>
    </row>
    <row r="427" spans="1:10" ht="21">
      <c r="A427" s="15"/>
      <c r="B427" s="14"/>
      <c r="C427" s="15"/>
      <c r="D427" s="16"/>
      <c r="E427" s="17"/>
      <c r="F427" s="17"/>
      <c r="G427" s="17"/>
      <c r="H427" s="17"/>
      <c r="I427" s="17"/>
      <c r="J427" s="18"/>
    </row>
    <row r="428" spans="1:10" ht="21">
      <c r="A428" s="15"/>
      <c r="B428" s="14"/>
      <c r="C428" s="15"/>
      <c r="D428" s="16"/>
      <c r="E428" s="17"/>
      <c r="F428" s="17"/>
      <c r="G428" s="17"/>
      <c r="H428" s="17"/>
      <c r="I428" s="17"/>
      <c r="J428" s="18"/>
    </row>
    <row r="429" spans="1:10" ht="21">
      <c r="A429" s="15"/>
      <c r="B429" s="14"/>
      <c r="C429" s="15"/>
      <c r="D429" s="16"/>
      <c r="E429" s="17"/>
      <c r="F429" s="17"/>
      <c r="G429" s="17"/>
      <c r="H429" s="17"/>
      <c r="I429" s="17"/>
      <c r="J429" s="18"/>
    </row>
    <row r="430" spans="1:10" ht="21">
      <c r="A430" s="22"/>
      <c r="B430" s="21"/>
      <c r="C430" s="22"/>
      <c r="D430" s="23"/>
      <c r="E430" s="24"/>
      <c r="F430" s="24"/>
      <c r="G430" s="24"/>
      <c r="H430" s="24"/>
      <c r="I430" s="24"/>
      <c r="J430" s="21"/>
    </row>
    <row r="431" spans="1:10" ht="23.25">
      <c r="A431" s="513" t="s">
        <v>0</v>
      </c>
      <c r="B431" s="513"/>
      <c r="C431" s="513"/>
      <c r="D431" s="513"/>
      <c r="E431" s="513"/>
      <c r="F431" s="513"/>
      <c r="G431" s="513"/>
      <c r="H431" s="513"/>
      <c r="I431" s="513"/>
      <c r="J431" s="513"/>
    </row>
    <row r="432" spans="1:2" ht="21">
      <c r="A432" s="515" t="s">
        <v>1</v>
      </c>
      <c r="B432" s="515"/>
    </row>
    <row r="433" ht="21.75" thickBot="1">
      <c r="A433" s="2"/>
    </row>
    <row r="434" spans="1:10" ht="21">
      <c r="A434" s="516" t="s">
        <v>2</v>
      </c>
      <c r="B434" s="518" t="s">
        <v>3</v>
      </c>
      <c r="C434" s="520" t="s">
        <v>4</v>
      </c>
      <c r="D434" s="520"/>
      <c r="E434" s="521" t="s">
        <v>5</v>
      </c>
      <c r="F434" s="522"/>
      <c r="G434" s="521" t="s">
        <v>6</v>
      </c>
      <c r="H434" s="523"/>
      <c r="I434" s="3" t="s">
        <v>7</v>
      </c>
      <c r="J434" s="524" t="s">
        <v>8</v>
      </c>
    </row>
    <row r="435" spans="1:10" ht="21">
      <c r="A435" s="517"/>
      <c r="B435" s="519"/>
      <c r="C435" s="4" t="s">
        <v>9</v>
      </c>
      <c r="D435" s="4" t="s">
        <v>10</v>
      </c>
      <c r="E435" s="5" t="s">
        <v>11</v>
      </c>
      <c r="F435" s="5" t="s">
        <v>12</v>
      </c>
      <c r="G435" s="5" t="s">
        <v>11</v>
      </c>
      <c r="H435" s="6" t="s">
        <v>12</v>
      </c>
      <c r="I435" s="5" t="s">
        <v>13</v>
      </c>
      <c r="J435" s="525"/>
    </row>
    <row r="436" spans="1:10" ht="21">
      <c r="A436" s="9"/>
      <c r="B436" s="53"/>
      <c r="C436" s="9"/>
      <c r="D436" s="10"/>
      <c r="E436" s="11"/>
      <c r="F436" s="11"/>
      <c r="G436" s="11"/>
      <c r="H436" s="11"/>
      <c r="I436" s="11"/>
      <c r="J436" s="12"/>
    </row>
    <row r="437" spans="1:10" ht="21">
      <c r="A437" s="15"/>
      <c r="B437" s="14"/>
      <c r="C437" s="15"/>
      <c r="D437" s="16"/>
      <c r="E437" s="17"/>
      <c r="F437" s="17"/>
      <c r="G437" s="17"/>
      <c r="H437" s="17"/>
      <c r="I437" s="17"/>
      <c r="J437" s="18"/>
    </row>
    <row r="438" spans="1:10" ht="21">
      <c r="A438" s="15"/>
      <c r="B438" s="14"/>
      <c r="C438" s="15"/>
      <c r="D438" s="16"/>
      <c r="E438" s="17"/>
      <c r="F438" s="17"/>
      <c r="G438" s="17"/>
      <c r="H438" s="17"/>
      <c r="I438" s="17"/>
      <c r="J438" s="18"/>
    </row>
    <row r="439" spans="1:10" ht="21">
      <c r="A439" s="15"/>
      <c r="B439" s="14"/>
      <c r="C439" s="15"/>
      <c r="D439" s="16"/>
      <c r="E439" s="17"/>
      <c r="F439" s="17"/>
      <c r="G439" s="17"/>
      <c r="H439" s="17"/>
      <c r="I439" s="17"/>
      <c r="J439" s="18"/>
    </row>
    <row r="440" spans="1:10" ht="21">
      <c r="A440" s="15"/>
      <c r="B440" s="14"/>
      <c r="C440" s="15"/>
      <c r="D440" s="16"/>
      <c r="E440" s="17"/>
      <c r="F440" s="17"/>
      <c r="G440" s="17"/>
      <c r="H440" s="17"/>
      <c r="I440" s="17"/>
      <c r="J440" s="18"/>
    </row>
    <row r="441" spans="1:10" ht="21">
      <c r="A441" s="15"/>
      <c r="B441" s="14"/>
      <c r="C441" s="15"/>
      <c r="D441" s="16"/>
      <c r="E441" s="17"/>
      <c r="F441" s="17"/>
      <c r="G441" s="17"/>
      <c r="H441" s="17"/>
      <c r="I441" s="17"/>
      <c r="J441" s="18"/>
    </row>
    <row r="442" spans="1:10" ht="21">
      <c r="A442" s="15"/>
      <c r="B442" s="14"/>
      <c r="C442" s="15"/>
      <c r="D442" s="16"/>
      <c r="E442" s="17"/>
      <c r="F442" s="17"/>
      <c r="G442" s="17"/>
      <c r="H442" s="17"/>
      <c r="I442" s="17"/>
      <c r="J442" s="18"/>
    </row>
    <row r="443" spans="1:10" ht="21">
      <c r="A443" s="15"/>
      <c r="B443" s="14"/>
      <c r="C443" s="15"/>
      <c r="D443" s="16"/>
      <c r="E443" s="17"/>
      <c r="F443" s="17"/>
      <c r="G443" s="17"/>
      <c r="H443" s="17"/>
      <c r="I443" s="17"/>
      <c r="J443" s="18"/>
    </row>
    <row r="444" spans="1:10" ht="21">
      <c r="A444" s="15"/>
      <c r="B444" s="14"/>
      <c r="C444" s="15"/>
      <c r="D444" s="16"/>
      <c r="E444" s="17"/>
      <c r="F444" s="17"/>
      <c r="G444" s="17"/>
      <c r="H444" s="17"/>
      <c r="I444" s="17"/>
      <c r="J444" s="18"/>
    </row>
    <row r="445" spans="1:10" ht="21">
      <c r="A445" s="15"/>
      <c r="B445" s="14"/>
      <c r="C445" s="15"/>
      <c r="D445" s="16"/>
      <c r="E445" s="17"/>
      <c r="F445" s="17"/>
      <c r="G445" s="17"/>
      <c r="H445" s="17"/>
      <c r="I445" s="17"/>
      <c r="J445" s="18"/>
    </row>
    <row r="446" spans="1:10" ht="21">
      <c r="A446" s="15"/>
      <c r="B446" s="14"/>
      <c r="C446" s="15"/>
      <c r="D446" s="16"/>
      <c r="E446" s="17"/>
      <c r="F446" s="17"/>
      <c r="G446" s="17"/>
      <c r="H446" s="17"/>
      <c r="I446" s="17"/>
      <c r="J446" s="18"/>
    </row>
    <row r="447" spans="1:10" ht="21">
      <c r="A447" s="15"/>
      <c r="B447" s="14"/>
      <c r="C447" s="15"/>
      <c r="D447" s="16"/>
      <c r="E447" s="17"/>
      <c r="F447" s="17"/>
      <c r="G447" s="17"/>
      <c r="H447" s="17"/>
      <c r="I447" s="17"/>
      <c r="J447" s="18"/>
    </row>
    <row r="448" spans="1:10" ht="21">
      <c r="A448" s="15"/>
      <c r="B448" s="14"/>
      <c r="C448" s="15"/>
      <c r="D448" s="16"/>
      <c r="E448" s="17"/>
      <c r="F448" s="17"/>
      <c r="G448" s="17"/>
      <c r="H448" s="17"/>
      <c r="I448" s="17"/>
      <c r="J448" s="18"/>
    </row>
    <row r="449" spans="1:10" ht="21">
      <c r="A449" s="15"/>
      <c r="B449" s="14"/>
      <c r="C449" s="15"/>
      <c r="D449" s="16"/>
      <c r="E449" s="17"/>
      <c r="F449" s="17"/>
      <c r="G449" s="17"/>
      <c r="H449" s="17"/>
      <c r="I449" s="17"/>
      <c r="J449" s="18"/>
    </row>
    <row r="450" spans="1:10" ht="21">
      <c r="A450" s="15"/>
      <c r="B450" s="14"/>
      <c r="C450" s="15"/>
      <c r="D450" s="16"/>
      <c r="E450" s="17"/>
      <c r="F450" s="17"/>
      <c r="G450" s="17"/>
      <c r="H450" s="17"/>
      <c r="I450" s="17"/>
      <c r="J450" s="18"/>
    </row>
    <row r="451" spans="1:10" ht="21">
      <c r="A451" s="15"/>
      <c r="B451" s="14"/>
      <c r="C451" s="15"/>
      <c r="D451" s="16"/>
      <c r="E451" s="17"/>
      <c r="F451" s="17"/>
      <c r="G451" s="17"/>
      <c r="H451" s="17"/>
      <c r="I451" s="17"/>
      <c r="J451" s="18"/>
    </row>
    <row r="452" spans="1:10" ht="21">
      <c r="A452" s="15"/>
      <c r="B452" s="14"/>
      <c r="C452" s="15"/>
      <c r="D452" s="16"/>
      <c r="E452" s="17"/>
      <c r="F452" s="17"/>
      <c r="G452" s="17"/>
      <c r="H452" s="17"/>
      <c r="I452" s="17"/>
      <c r="J452" s="18"/>
    </row>
    <row r="453" spans="1:10" ht="21">
      <c r="A453" s="15"/>
      <c r="B453" s="14"/>
      <c r="C453" s="15"/>
      <c r="D453" s="16"/>
      <c r="E453" s="17"/>
      <c r="F453" s="17"/>
      <c r="G453" s="17"/>
      <c r="H453" s="17"/>
      <c r="I453" s="17"/>
      <c r="J453" s="18"/>
    </row>
    <row r="454" spans="1:10" ht="21">
      <c r="A454" s="15"/>
      <c r="B454" s="14"/>
      <c r="C454" s="15"/>
      <c r="D454" s="16"/>
      <c r="E454" s="17"/>
      <c r="F454" s="17"/>
      <c r="G454" s="17"/>
      <c r="H454" s="17"/>
      <c r="I454" s="17"/>
      <c r="J454" s="18"/>
    </row>
    <row r="455" spans="1:10" ht="21">
      <c r="A455" s="15"/>
      <c r="B455" s="14"/>
      <c r="C455" s="15"/>
      <c r="D455" s="16"/>
      <c r="E455" s="17"/>
      <c r="F455" s="17"/>
      <c r="G455" s="17"/>
      <c r="H455" s="17"/>
      <c r="I455" s="17"/>
      <c r="J455" s="18"/>
    </row>
    <row r="456" spans="1:10" ht="21">
      <c r="A456" s="22"/>
      <c r="B456" s="21"/>
      <c r="C456" s="22"/>
      <c r="D456" s="23"/>
      <c r="E456" s="24"/>
      <c r="F456" s="24"/>
      <c r="G456" s="24"/>
      <c r="H456" s="24"/>
      <c r="I456" s="24"/>
      <c r="J456" s="21"/>
    </row>
    <row r="457" spans="1:10" ht="23.25">
      <c r="A457" s="513" t="s">
        <v>0</v>
      </c>
      <c r="B457" s="513"/>
      <c r="C457" s="513"/>
      <c r="D457" s="513"/>
      <c r="E457" s="513"/>
      <c r="F457" s="513"/>
      <c r="G457" s="513"/>
      <c r="H457" s="513"/>
      <c r="I457" s="513"/>
      <c r="J457" s="513"/>
    </row>
    <row r="458" spans="1:2" ht="21">
      <c r="A458" s="515" t="s">
        <v>1</v>
      </c>
      <c r="B458" s="515"/>
    </row>
    <row r="459" ht="21.75" thickBot="1">
      <c r="A459" s="2"/>
    </row>
    <row r="460" spans="1:10" ht="21">
      <c r="A460" s="516" t="s">
        <v>2</v>
      </c>
      <c r="B460" s="518" t="s">
        <v>3</v>
      </c>
      <c r="C460" s="520" t="s">
        <v>4</v>
      </c>
      <c r="D460" s="520"/>
      <c r="E460" s="521" t="s">
        <v>5</v>
      </c>
      <c r="F460" s="522"/>
      <c r="G460" s="521" t="s">
        <v>6</v>
      </c>
      <c r="H460" s="523"/>
      <c r="I460" s="3" t="s">
        <v>7</v>
      </c>
      <c r="J460" s="524" t="s">
        <v>8</v>
      </c>
    </row>
    <row r="461" spans="1:10" ht="21">
      <c r="A461" s="517"/>
      <c r="B461" s="519"/>
      <c r="C461" s="4" t="s">
        <v>9</v>
      </c>
      <c r="D461" s="4" t="s">
        <v>10</v>
      </c>
      <c r="E461" s="5" t="s">
        <v>11</v>
      </c>
      <c r="F461" s="5" t="s">
        <v>12</v>
      </c>
      <c r="G461" s="5" t="s">
        <v>11</v>
      </c>
      <c r="H461" s="6" t="s">
        <v>12</v>
      </c>
      <c r="I461" s="5" t="s">
        <v>13</v>
      </c>
      <c r="J461" s="525"/>
    </row>
    <row r="462" spans="1:10" ht="21">
      <c r="A462" s="9"/>
      <c r="B462" s="53"/>
      <c r="C462" s="9"/>
      <c r="D462" s="10"/>
      <c r="E462" s="11"/>
      <c r="F462" s="11"/>
      <c r="G462" s="11"/>
      <c r="H462" s="11"/>
      <c r="I462" s="11"/>
      <c r="J462" s="12"/>
    </row>
    <row r="463" spans="1:10" ht="21">
      <c r="A463" s="15"/>
      <c r="B463" s="14"/>
      <c r="C463" s="15"/>
      <c r="D463" s="16"/>
      <c r="E463" s="17"/>
      <c r="F463" s="17"/>
      <c r="G463" s="17"/>
      <c r="H463" s="17"/>
      <c r="I463" s="17"/>
      <c r="J463" s="18"/>
    </row>
    <row r="464" spans="1:10" ht="21">
      <c r="A464" s="15"/>
      <c r="B464" s="14"/>
      <c r="C464" s="15"/>
      <c r="D464" s="16"/>
      <c r="E464" s="17"/>
      <c r="F464" s="17"/>
      <c r="G464" s="17"/>
      <c r="H464" s="17"/>
      <c r="I464" s="17"/>
      <c r="J464" s="18"/>
    </row>
    <row r="465" spans="1:10" ht="21">
      <c r="A465" s="15"/>
      <c r="B465" s="14"/>
      <c r="C465" s="15"/>
      <c r="D465" s="16"/>
      <c r="E465" s="17"/>
      <c r="F465" s="17"/>
      <c r="G465" s="17"/>
      <c r="H465" s="17"/>
      <c r="I465" s="17"/>
      <c r="J465" s="18"/>
    </row>
    <row r="466" spans="1:10" ht="21">
      <c r="A466" s="15"/>
      <c r="B466" s="14"/>
      <c r="C466" s="15"/>
      <c r="D466" s="16"/>
      <c r="E466" s="17"/>
      <c r="F466" s="17"/>
      <c r="G466" s="17"/>
      <c r="H466" s="17"/>
      <c r="I466" s="17"/>
      <c r="J466" s="18"/>
    </row>
    <row r="467" spans="1:10" ht="21">
      <c r="A467" s="15"/>
      <c r="B467" s="14"/>
      <c r="C467" s="15"/>
      <c r="D467" s="16"/>
      <c r="E467" s="17"/>
      <c r="F467" s="17"/>
      <c r="G467" s="17"/>
      <c r="H467" s="17"/>
      <c r="I467" s="17"/>
      <c r="J467" s="18"/>
    </row>
    <row r="468" spans="1:10" ht="21">
      <c r="A468" s="15"/>
      <c r="B468" s="14"/>
      <c r="C468" s="15"/>
      <c r="D468" s="16"/>
      <c r="E468" s="17"/>
      <c r="F468" s="17"/>
      <c r="G468" s="17"/>
      <c r="H468" s="17"/>
      <c r="I468" s="17"/>
      <c r="J468" s="18"/>
    </row>
    <row r="469" spans="1:10" ht="21">
      <c r="A469" s="15"/>
      <c r="B469" s="14"/>
      <c r="C469" s="15"/>
      <c r="D469" s="16"/>
      <c r="E469" s="17"/>
      <c r="F469" s="17"/>
      <c r="G469" s="17"/>
      <c r="H469" s="17"/>
      <c r="I469" s="17"/>
      <c r="J469" s="18"/>
    </row>
    <row r="470" spans="1:10" ht="21">
      <c r="A470" s="15"/>
      <c r="B470" s="14"/>
      <c r="C470" s="15"/>
      <c r="D470" s="16"/>
      <c r="E470" s="17"/>
      <c r="F470" s="17"/>
      <c r="G470" s="17"/>
      <c r="H470" s="17"/>
      <c r="I470" s="17"/>
      <c r="J470" s="18"/>
    </row>
    <row r="471" spans="1:10" ht="21">
      <c r="A471" s="15"/>
      <c r="B471" s="14"/>
      <c r="C471" s="15"/>
      <c r="D471" s="16"/>
      <c r="E471" s="17"/>
      <c r="F471" s="17"/>
      <c r="G471" s="17"/>
      <c r="H471" s="17"/>
      <c r="I471" s="17"/>
      <c r="J471" s="18"/>
    </row>
    <row r="472" spans="1:10" ht="21">
      <c r="A472" s="15"/>
      <c r="B472" s="14"/>
      <c r="C472" s="15"/>
      <c r="D472" s="16"/>
      <c r="E472" s="17"/>
      <c r="F472" s="17"/>
      <c r="G472" s="17"/>
      <c r="H472" s="17"/>
      <c r="I472" s="17"/>
      <c r="J472" s="18"/>
    </row>
    <row r="473" spans="1:10" ht="21">
      <c r="A473" s="15"/>
      <c r="B473" s="14"/>
      <c r="C473" s="15"/>
      <c r="D473" s="16"/>
      <c r="E473" s="17"/>
      <c r="F473" s="17"/>
      <c r="G473" s="17"/>
      <c r="H473" s="17"/>
      <c r="I473" s="17"/>
      <c r="J473" s="18"/>
    </row>
    <row r="474" spans="1:10" ht="21">
      <c r="A474" s="15"/>
      <c r="B474" s="14"/>
      <c r="C474" s="15"/>
      <c r="D474" s="16"/>
      <c r="E474" s="17"/>
      <c r="F474" s="17"/>
      <c r="G474" s="17"/>
      <c r="H474" s="17"/>
      <c r="I474" s="17"/>
      <c r="J474" s="18"/>
    </row>
    <row r="475" spans="1:10" ht="21">
      <c r="A475" s="15"/>
      <c r="B475" s="14"/>
      <c r="C475" s="15"/>
      <c r="D475" s="16"/>
      <c r="E475" s="17"/>
      <c r="F475" s="17"/>
      <c r="G475" s="17"/>
      <c r="H475" s="17"/>
      <c r="I475" s="17"/>
      <c r="J475" s="18"/>
    </row>
    <row r="476" spans="1:10" ht="21">
      <c r="A476" s="15"/>
      <c r="B476" s="14"/>
      <c r="C476" s="15"/>
      <c r="D476" s="16"/>
      <c r="E476" s="17"/>
      <c r="F476" s="17"/>
      <c r="G476" s="17"/>
      <c r="H476" s="17"/>
      <c r="I476" s="17"/>
      <c r="J476" s="18"/>
    </row>
    <row r="477" spans="1:10" ht="21">
      <c r="A477" s="15"/>
      <c r="B477" s="14"/>
      <c r="C477" s="15"/>
      <c r="D477" s="16"/>
      <c r="E477" s="17"/>
      <c r="F477" s="17"/>
      <c r="G477" s="17"/>
      <c r="H477" s="17"/>
      <c r="I477" s="17"/>
      <c r="J477" s="18"/>
    </row>
    <row r="478" spans="1:10" ht="21">
      <c r="A478" s="15"/>
      <c r="B478" s="14"/>
      <c r="C478" s="15"/>
      <c r="D478" s="16"/>
      <c r="E478" s="17"/>
      <c r="F478" s="17"/>
      <c r="G478" s="17"/>
      <c r="H478" s="17"/>
      <c r="I478" s="17"/>
      <c r="J478" s="18"/>
    </row>
    <row r="479" spans="1:10" ht="21">
      <c r="A479" s="15"/>
      <c r="B479" s="14"/>
      <c r="C479" s="15"/>
      <c r="D479" s="16"/>
      <c r="E479" s="17"/>
      <c r="F479" s="17"/>
      <c r="G479" s="17"/>
      <c r="H479" s="17"/>
      <c r="I479" s="17"/>
      <c r="J479" s="18"/>
    </row>
    <row r="480" spans="1:10" ht="21">
      <c r="A480" s="15"/>
      <c r="B480" s="14"/>
      <c r="C480" s="15"/>
      <c r="D480" s="16"/>
      <c r="E480" s="17"/>
      <c r="F480" s="17"/>
      <c r="G480" s="17"/>
      <c r="H480" s="17"/>
      <c r="I480" s="17"/>
      <c r="J480" s="18"/>
    </row>
    <row r="481" spans="1:10" ht="21">
      <c r="A481" s="15"/>
      <c r="B481" s="14"/>
      <c r="C481" s="15"/>
      <c r="D481" s="16"/>
      <c r="E481" s="17"/>
      <c r="F481" s="17"/>
      <c r="G481" s="17"/>
      <c r="H481" s="17"/>
      <c r="I481" s="17"/>
      <c r="J481" s="18"/>
    </row>
    <row r="482" spans="1:10" ht="21">
      <c r="A482" s="22"/>
      <c r="B482" s="21"/>
      <c r="C482" s="22"/>
      <c r="D482" s="23"/>
      <c r="E482" s="24"/>
      <c r="F482" s="24"/>
      <c r="G482" s="24"/>
      <c r="H482" s="24"/>
      <c r="I482" s="24"/>
      <c r="J482" s="21"/>
    </row>
    <row r="483" spans="1:10" ht="23.25">
      <c r="A483" s="513" t="s">
        <v>0</v>
      </c>
      <c r="B483" s="513"/>
      <c r="C483" s="513"/>
      <c r="D483" s="513"/>
      <c r="E483" s="513"/>
      <c r="F483" s="513"/>
      <c r="G483" s="513"/>
      <c r="H483" s="513"/>
      <c r="I483" s="513"/>
      <c r="J483" s="513"/>
    </row>
    <row r="484" spans="1:2" ht="21">
      <c r="A484" s="515" t="s">
        <v>1</v>
      </c>
      <c r="B484" s="515"/>
    </row>
    <row r="485" ht="21.75" thickBot="1">
      <c r="A485" s="2"/>
    </row>
    <row r="486" spans="1:10" ht="21">
      <c r="A486" s="516" t="s">
        <v>2</v>
      </c>
      <c r="B486" s="518" t="s">
        <v>3</v>
      </c>
      <c r="C486" s="520" t="s">
        <v>4</v>
      </c>
      <c r="D486" s="520"/>
      <c r="E486" s="521" t="s">
        <v>5</v>
      </c>
      <c r="F486" s="522"/>
      <c r="G486" s="521" t="s">
        <v>6</v>
      </c>
      <c r="H486" s="523"/>
      <c r="I486" s="3" t="s">
        <v>7</v>
      </c>
      <c r="J486" s="524" t="s">
        <v>8</v>
      </c>
    </row>
    <row r="487" spans="1:10" ht="21">
      <c r="A487" s="517"/>
      <c r="B487" s="519"/>
      <c r="C487" s="4" t="s">
        <v>9</v>
      </c>
      <c r="D487" s="4" t="s">
        <v>10</v>
      </c>
      <c r="E487" s="5" t="s">
        <v>11</v>
      </c>
      <c r="F487" s="5" t="s">
        <v>12</v>
      </c>
      <c r="G487" s="5" t="s">
        <v>11</v>
      </c>
      <c r="H487" s="6" t="s">
        <v>12</v>
      </c>
      <c r="I487" s="5" t="s">
        <v>13</v>
      </c>
      <c r="J487" s="525"/>
    </row>
    <row r="488" spans="1:10" ht="21">
      <c r="A488" s="9"/>
      <c r="B488" s="53"/>
      <c r="C488" s="9"/>
      <c r="D488" s="10"/>
      <c r="E488" s="11"/>
      <c r="F488" s="11"/>
      <c r="G488" s="11"/>
      <c r="H488" s="11"/>
      <c r="I488" s="11"/>
      <c r="J488" s="12"/>
    </row>
    <row r="489" spans="1:10" ht="21">
      <c r="A489" s="15"/>
      <c r="B489" s="14"/>
      <c r="C489" s="15"/>
      <c r="D489" s="16"/>
      <c r="E489" s="17"/>
      <c r="F489" s="17"/>
      <c r="G489" s="17"/>
      <c r="H489" s="17"/>
      <c r="I489" s="17"/>
      <c r="J489" s="18"/>
    </row>
    <row r="490" spans="1:10" ht="21">
      <c r="A490" s="15"/>
      <c r="B490" s="14"/>
      <c r="C490" s="15"/>
      <c r="D490" s="16"/>
      <c r="E490" s="17"/>
      <c r="F490" s="17"/>
      <c r="G490" s="17"/>
      <c r="H490" s="17"/>
      <c r="I490" s="17"/>
      <c r="J490" s="18"/>
    </row>
    <row r="491" spans="1:10" ht="21">
      <c r="A491" s="15"/>
      <c r="B491" s="14"/>
      <c r="C491" s="15"/>
      <c r="D491" s="16"/>
      <c r="E491" s="17"/>
      <c r="F491" s="17"/>
      <c r="G491" s="17"/>
      <c r="H491" s="17"/>
      <c r="I491" s="17"/>
      <c r="J491" s="18"/>
    </row>
    <row r="492" spans="1:10" ht="21">
      <c r="A492" s="15"/>
      <c r="B492" s="14"/>
      <c r="C492" s="15"/>
      <c r="D492" s="16"/>
      <c r="E492" s="17"/>
      <c r="F492" s="17"/>
      <c r="G492" s="17"/>
      <c r="H492" s="17"/>
      <c r="I492" s="17"/>
      <c r="J492" s="18"/>
    </row>
    <row r="493" spans="1:10" ht="21">
      <c r="A493" s="15"/>
      <c r="B493" s="14"/>
      <c r="C493" s="15"/>
      <c r="D493" s="16"/>
      <c r="E493" s="17"/>
      <c r="F493" s="17"/>
      <c r="G493" s="17"/>
      <c r="H493" s="17"/>
      <c r="I493" s="17"/>
      <c r="J493" s="18"/>
    </row>
    <row r="494" spans="1:10" ht="21">
      <c r="A494" s="15"/>
      <c r="B494" s="14"/>
      <c r="C494" s="15"/>
      <c r="D494" s="16"/>
      <c r="E494" s="17"/>
      <c r="F494" s="17"/>
      <c r="G494" s="17"/>
      <c r="H494" s="17"/>
      <c r="I494" s="17"/>
      <c r="J494" s="18"/>
    </row>
    <row r="495" spans="1:10" ht="21">
      <c r="A495" s="15"/>
      <c r="B495" s="14"/>
      <c r="C495" s="15"/>
      <c r="D495" s="16"/>
      <c r="E495" s="17"/>
      <c r="F495" s="17"/>
      <c r="G495" s="17"/>
      <c r="H495" s="17"/>
      <c r="I495" s="17"/>
      <c r="J495" s="18"/>
    </row>
    <row r="496" spans="1:10" ht="21">
      <c r="A496" s="15"/>
      <c r="B496" s="14"/>
      <c r="C496" s="15"/>
      <c r="D496" s="16"/>
      <c r="E496" s="17"/>
      <c r="F496" s="17"/>
      <c r="G496" s="17"/>
      <c r="H496" s="17"/>
      <c r="I496" s="17"/>
      <c r="J496" s="18"/>
    </row>
    <row r="497" spans="1:10" ht="21">
      <c r="A497" s="15"/>
      <c r="B497" s="14"/>
      <c r="C497" s="15"/>
      <c r="D497" s="16"/>
      <c r="E497" s="17"/>
      <c r="F497" s="17"/>
      <c r="G497" s="17"/>
      <c r="H497" s="17"/>
      <c r="I497" s="17"/>
      <c r="J497" s="18"/>
    </row>
    <row r="498" spans="1:10" ht="21">
      <c r="A498" s="15"/>
      <c r="B498" s="14"/>
      <c r="C498" s="15"/>
      <c r="D498" s="16"/>
      <c r="E498" s="17"/>
      <c r="F498" s="17"/>
      <c r="G498" s="17"/>
      <c r="H498" s="17"/>
      <c r="I498" s="17"/>
      <c r="J498" s="18"/>
    </row>
    <row r="499" spans="1:10" ht="21">
      <c r="A499" s="15"/>
      <c r="B499" s="14"/>
      <c r="C499" s="15"/>
      <c r="D499" s="16"/>
      <c r="E499" s="17"/>
      <c r="F499" s="17"/>
      <c r="G499" s="17"/>
      <c r="H499" s="17"/>
      <c r="I499" s="17"/>
      <c r="J499" s="18"/>
    </row>
    <row r="500" spans="1:10" ht="21">
      <c r="A500" s="15"/>
      <c r="B500" s="14"/>
      <c r="C500" s="15"/>
      <c r="D500" s="16"/>
      <c r="E500" s="17"/>
      <c r="F500" s="17"/>
      <c r="G500" s="17"/>
      <c r="H500" s="17"/>
      <c r="I500" s="17"/>
      <c r="J500" s="18"/>
    </row>
    <row r="501" spans="1:10" ht="21">
      <c r="A501" s="15"/>
      <c r="B501" s="14"/>
      <c r="C501" s="15"/>
      <c r="D501" s="16"/>
      <c r="E501" s="17"/>
      <c r="F501" s="17"/>
      <c r="G501" s="17"/>
      <c r="H501" s="17"/>
      <c r="I501" s="17"/>
      <c r="J501" s="18"/>
    </row>
    <row r="502" spans="1:10" ht="21">
      <c r="A502" s="15"/>
      <c r="B502" s="14"/>
      <c r="C502" s="15"/>
      <c r="D502" s="16"/>
      <c r="E502" s="17"/>
      <c r="F502" s="17"/>
      <c r="G502" s="17"/>
      <c r="H502" s="17"/>
      <c r="I502" s="17"/>
      <c r="J502" s="18"/>
    </row>
    <row r="503" spans="1:10" ht="21">
      <c r="A503" s="15"/>
      <c r="B503" s="14"/>
      <c r="C503" s="15"/>
      <c r="D503" s="16"/>
      <c r="E503" s="17"/>
      <c r="F503" s="17"/>
      <c r="G503" s="17"/>
      <c r="H503" s="17"/>
      <c r="I503" s="17"/>
      <c r="J503" s="18"/>
    </row>
    <row r="504" spans="1:10" ht="21">
      <c r="A504" s="15"/>
      <c r="B504" s="14"/>
      <c r="C504" s="15"/>
      <c r="D504" s="16"/>
      <c r="E504" s="17"/>
      <c r="F504" s="17"/>
      <c r="G504" s="17"/>
      <c r="H504" s="17"/>
      <c r="I504" s="17"/>
      <c r="J504" s="18"/>
    </row>
    <row r="505" spans="1:10" ht="21">
      <c r="A505" s="15"/>
      <c r="B505" s="14"/>
      <c r="C505" s="15"/>
      <c r="D505" s="16"/>
      <c r="E505" s="17"/>
      <c r="F505" s="17"/>
      <c r="G505" s="17"/>
      <c r="H505" s="17"/>
      <c r="I505" s="17"/>
      <c r="J505" s="18"/>
    </row>
    <row r="506" spans="1:10" ht="21">
      <c r="A506" s="15"/>
      <c r="B506" s="14"/>
      <c r="C506" s="15"/>
      <c r="D506" s="16"/>
      <c r="E506" s="17"/>
      <c r="F506" s="17"/>
      <c r="G506" s="17"/>
      <c r="H506" s="17"/>
      <c r="I506" s="17"/>
      <c r="J506" s="18"/>
    </row>
    <row r="507" spans="1:10" ht="21">
      <c r="A507" s="15"/>
      <c r="B507" s="14"/>
      <c r="C507" s="15"/>
      <c r="D507" s="16"/>
      <c r="E507" s="17"/>
      <c r="F507" s="17"/>
      <c r="G507" s="17"/>
      <c r="H507" s="17"/>
      <c r="I507" s="17"/>
      <c r="J507" s="18"/>
    </row>
    <row r="508" spans="1:10" ht="21">
      <c r="A508" s="22"/>
      <c r="B508" s="21"/>
      <c r="C508" s="22"/>
      <c r="D508" s="23"/>
      <c r="E508" s="24"/>
      <c r="F508" s="24"/>
      <c r="G508" s="24"/>
      <c r="H508" s="24"/>
      <c r="I508" s="24"/>
      <c r="J508" s="21"/>
    </row>
    <row r="509" spans="1:10" ht="23.25">
      <c r="A509" s="513" t="s">
        <v>0</v>
      </c>
      <c r="B509" s="513"/>
      <c r="C509" s="513"/>
      <c r="D509" s="513"/>
      <c r="E509" s="513"/>
      <c r="F509" s="513"/>
      <c r="G509" s="513"/>
      <c r="H509" s="513"/>
      <c r="I509" s="513"/>
      <c r="J509" s="513"/>
    </row>
    <row r="510" spans="1:2" ht="21">
      <c r="A510" s="515" t="s">
        <v>1</v>
      </c>
      <c r="B510" s="515"/>
    </row>
    <row r="511" ht="21.75" thickBot="1">
      <c r="A511" s="2"/>
    </row>
    <row r="512" spans="1:10" ht="21">
      <c r="A512" s="516" t="s">
        <v>2</v>
      </c>
      <c r="B512" s="518" t="s">
        <v>3</v>
      </c>
      <c r="C512" s="520" t="s">
        <v>4</v>
      </c>
      <c r="D512" s="520"/>
      <c r="E512" s="521" t="s">
        <v>5</v>
      </c>
      <c r="F512" s="522"/>
      <c r="G512" s="521" t="s">
        <v>6</v>
      </c>
      <c r="H512" s="523"/>
      <c r="I512" s="3" t="s">
        <v>7</v>
      </c>
      <c r="J512" s="524" t="s">
        <v>8</v>
      </c>
    </row>
    <row r="513" spans="1:10" ht="21">
      <c r="A513" s="517"/>
      <c r="B513" s="519"/>
      <c r="C513" s="4" t="s">
        <v>9</v>
      </c>
      <c r="D513" s="4" t="s">
        <v>10</v>
      </c>
      <c r="E513" s="5" t="s">
        <v>11</v>
      </c>
      <c r="F513" s="5" t="s">
        <v>12</v>
      </c>
      <c r="G513" s="5" t="s">
        <v>11</v>
      </c>
      <c r="H513" s="6" t="s">
        <v>12</v>
      </c>
      <c r="I513" s="5" t="s">
        <v>13</v>
      </c>
      <c r="J513" s="525"/>
    </row>
    <row r="514" spans="1:10" ht="21">
      <c r="A514" s="9"/>
      <c r="B514" s="53"/>
      <c r="C514" s="9"/>
      <c r="D514" s="10"/>
      <c r="E514" s="11"/>
      <c r="F514" s="11"/>
      <c r="G514" s="11"/>
      <c r="H514" s="11"/>
      <c r="I514" s="11"/>
      <c r="J514" s="12"/>
    </row>
    <row r="515" spans="1:10" ht="21">
      <c r="A515" s="15"/>
      <c r="B515" s="14"/>
      <c r="C515" s="15"/>
      <c r="D515" s="16"/>
      <c r="E515" s="17"/>
      <c r="F515" s="17"/>
      <c r="G515" s="17"/>
      <c r="H515" s="17"/>
      <c r="I515" s="17"/>
      <c r="J515" s="18"/>
    </row>
    <row r="516" spans="1:10" ht="21">
      <c r="A516" s="15"/>
      <c r="B516" s="14"/>
      <c r="C516" s="15"/>
      <c r="D516" s="16"/>
      <c r="E516" s="17"/>
      <c r="F516" s="17"/>
      <c r="G516" s="17"/>
      <c r="H516" s="17"/>
      <c r="I516" s="17"/>
      <c r="J516" s="18"/>
    </row>
    <row r="517" spans="1:10" ht="21">
      <c r="A517" s="15"/>
      <c r="B517" s="14"/>
      <c r="C517" s="15"/>
      <c r="D517" s="16"/>
      <c r="E517" s="17"/>
      <c r="F517" s="17"/>
      <c r="G517" s="17"/>
      <c r="H517" s="17"/>
      <c r="I517" s="17"/>
      <c r="J517" s="18"/>
    </row>
    <row r="518" spans="1:10" ht="21">
      <c r="A518" s="15"/>
      <c r="B518" s="14"/>
      <c r="C518" s="15"/>
      <c r="D518" s="16"/>
      <c r="E518" s="17"/>
      <c r="F518" s="17"/>
      <c r="G518" s="17"/>
      <c r="H518" s="17"/>
      <c r="I518" s="17"/>
      <c r="J518" s="18"/>
    </row>
    <row r="519" spans="1:10" ht="21">
      <c r="A519" s="15"/>
      <c r="B519" s="14"/>
      <c r="C519" s="15"/>
      <c r="D519" s="16"/>
      <c r="E519" s="17"/>
      <c r="F519" s="17"/>
      <c r="G519" s="17"/>
      <c r="H519" s="17"/>
      <c r="I519" s="17"/>
      <c r="J519" s="18"/>
    </row>
    <row r="520" spans="1:10" ht="21">
      <c r="A520" s="15"/>
      <c r="B520" s="14"/>
      <c r="C520" s="15"/>
      <c r="D520" s="16"/>
      <c r="E520" s="17"/>
      <c r="F520" s="17"/>
      <c r="G520" s="17"/>
      <c r="H520" s="17"/>
      <c r="I520" s="17"/>
      <c r="J520" s="18"/>
    </row>
    <row r="521" spans="1:10" ht="21">
      <c r="A521" s="15"/>
      <c r="B521" s="14"/>
      <c r="C521" s="15"/>
      <c r="D521" s="16"/>
      <c r="E521" s="17"/>
      <c r="F521" s="17"/>
      <c r="G521" s="17"/>
      <c r="H521" s="17"/>
      <c r="I521" s="17"/>
      <c r="J521" s="18"/>
    </row>
    <row r="522" spans="1:10" ht="21">
      <c r="A522" s="15"/>
      <c r="B522" s="14"/>
      <c r="C522" s="15"/>
      <c r="D522" s="16"/>
      <c r="E522" s="17"/>
      <c r="F522" s="17"/>
      <c r="G522" s="17"/>
      <c r="H522" s="17"/>
      <c r="I522" s="17"/>
      <c r="J522" s="18"/>
    </row>
    <row r="523" spans="1:10" ht="21">
      <c r="A523" s="15"/>
      <c r="B523" s="14"/>
      <c r="C523" s="15"/>
      <c r="D523" s="16"/>
      <c r="E523" s="17"/>
      <c r="F523" s="17"/>
      <c r="G523" s="17"/>
      <c r="H523" s="17"/>
      <c r="I523" s="17"/>
      <c r="J523" s="18"/>
    </row>
    <row r="524" spans="1:10" ht="21">
      <c r="A524" s="15"/>
      <c r="B524" s="14"/>
      <c r="C524" s="15"/>
      <c r="D524" s="16"/>
      <c r="E524" s="17"/>
      <c r="F524" s="17"/>
      <c r="G524" s="17"/>
      <c r="H524" s="17"/>
      <c r="I524" s="17"/>
      <c r="J524" s="18"/>
    </row>
    <row r="525" spans="1:10" ht="21">
      <c r="A525" s="15"/>
      <c r="B525" s="14"/>
      <c r="C525" s="15"/>
      <c r="D525" s="16"/>
      <c r="E525" s="17"/>
      <c r="F525" s="17"/>
      <c r="G525" s="17"/>
      <c r="H525" s="17"/>
      <c r="I525" s="17"/>
      <c r="J525" s="18"/>
    </row>
    <row r="526" spans="1:10" ht="21">
      <c r="A526" s="15"/>
      <c r="B526" s="14"/>
      <c r="C526" s="15"/>
      <c r="D526" s="16"/>
      <c r="E526" s="17"/>
      <c r="F526" s="17"/>
      <c r="G526" s="17"/>
      <c r="H526" s="17"/>
      <c r="I526" s="17"/>
      <c r="J526" s="18"/>
    </row>
    <row r="527" spans="1:10" ht="21">
      <c r="A527" s="15"/>
      <c r="B527" s="14"/>
      <c r="C527" s="15"/>
      <c r="D527" s="16"/>
      <c r="E527" s="17"/>
      <c r="F527" s="17"/>
      <c r="G527" s="17"/>
      <c r="H527" s="17"/>
      <c r="I527" s="17"/>
      <c r="J527" s="18"/>
    </row>
    <row r="528" spans="1:10" ht="21">
      <c r="A528" s="15"/>
      <c r="B528" s="14"/>
      <c r="C528" s="15"/>
      <c r="D528" s="16"/>
      <c r="E528" s="17"/>
      <c r="F528" s="17"/>
      <c r="G528" s="17"/>
      <c r="H528" s="17"/>
      <c r="I528" s="17"/>
      <c r="J528" s="18"/>
    </row>
    <row r="529" spans="1:10" ht="21">
      <c r="A529" s="15"/>
      <c r="B529" s="14"/>
      <c r="C529" s="15"/>
      <c r="D529" s="16"/>
      <c r="E529" s="17"/>
      <c r="F529" s="17"/>
      <c r="G529" s="17"/>
      <c r="H529" s="17"/>
      <c r="I529" s="17"/>
      <c r="J529" s="18"/>
    </row>
    <row r="530" spans="1:10" ht="21">
      <c r="A530" s="15"/>
      <c r="B530" s="14"/>
      <c r="C530" s="15"/>
      <c r="D530" s="16"/>
      <c r="E530" s="17"/>
      <c r="F530" s="17"/>
      <c r="G530" s="17"/>
      <c r="H530" s="17"/>
      <c r="I530" s="17"/>
      <c r="J530" s="18"/>
    </row>
    <row r="531" spans="1:10" ht="21">
      <c r="A531" s="15"/>
      <c r="B531" s="14"/>
      <c r="C531" s="15"/>
      <c r="D531" s="16"/>
      <c r="E531" s="17"/>
      <c r="F531" s="17"/>
      <c r="G531" s="17"/>
      <c r="H531" s="17"/>
      <c r="I531" s="17"/>
      <c r="J531" s="18"/>
    </row>
    <row r="532" spans="1:10" ht="21">
      <c r="A532" s="15"/>
      <c r="B532" s="14"/>
      <c r="C532" s="15"/>
      <c r="D532" s="16"/>
      <c r="E532" s="17"/>
      <c r="F532" s="17"/>
      <c r="G532" s="17"/>
      <c r="H532" s="17"/>
      <c r="I532" s="17"/>
      <c r="J532" s="18"/>
    </row>
    <row r="533" spans="1:10" ht="21">
      <c r="A533" s="15"/>
      <c r="B533" s="14"/>
      <c r="C533" s="15"/>
      <c r="D533" s="16"/>
      <c r="E533" s="17"/>
      <c r="F533" s="17"/>
      <c r="G533" s="17"/>
      <c r="H533" s="17"/>
      <c r="I533" s="17"/>
      <c r="J533" s="18"/>
    </row>
    <row r="534" spans="1:10" ht="21">
      <c r="A534" s="22"/>
      <c r="B534" s="21"/>
      <c r="C534" s="22"/>
      <c r="D534" s="23"/>
      <c r="E534" s="24"/>
      <c r="F534" s="24"/>
      <c r="G534" s="24"/>
      <c r="H534" s="24"/>
      <c r="I534" s="24"/>
      <c r="J534" s="21"/>
    </row>
    <row r="535" spans="1:10" ht="23.25">
      <c r="A535" s="513" t="s">
        <v>0</v>
      </c>
      <c r="B535" s="513"/>
      <c r="C535" s="513"/>
      <c r="D535" s="513"/>
      <c r="E535" s="513"/>
      <c r="F535" s="513"/>
      <c r="G535" s="513"/>
      <c r="H535" s="513"/>
      <c r="I535" s="513"/>
      <c r="J535" s="513"/>
    </row>
    <row r="536" spans="1:2" ht="21">
      <c r="A536" s="515" t="s">
        <v>1</v>
      </c>
      <c r="B536" s="515"/>
    </row>
    <row r="537" ht="21.75" thickBot="1">
      <c r="A537" s="2"/>
    </row>
    <row r="538" spans="1:10" ht="21">
      <c r="A538" s="516" t="s">
        <v>2</v>
      </c>
      <c r="B538" s="518" t="s">
        <v>3</v>
      </c>
      <c r="C538" s="520" t="s">
        <v>4</v>
      </c>
      <c r="D538" s="520"/>
      <c r="E538" s="521" t="s">
        <v>5</v>
      </c>
      <c r="F538" s="522"/>
      <c r="G538" s="521" t="s">
        <v>6</v>
      </c>
      <c r="H538" s="523"/>
      <c r="I538" s="3" t="s">
        <v>7</v>
      </c>
      <c r="J538" s="524" t="s">
        <v>8</v>
      </c>
    </row>
    <row r="539" spans="1:10" ht="21">
      <c r="A539" s="517"/>
      <c r="B539" s="519"/>
      <c r="C539" s="4" t="s">
        <v>9</v>
      </c>
      <c r="D539" s="4" t="s">
        <v>10</v>
      </c>
      <c r="E539" s="5" t="s">
        <v>11</v>
      </c>
      <c r="F539" s="5" t="s">
        <v>12</v>
      </c>
      <c r="G539" s="5" t="s">
        <v>11</v>
      </c>
      <c r="H539" s="6" t="s">
        <v>12</v>
      </c>
      <c r="I539" s="5" t="s">
        <v>13</v>
      </c>
      <c r="J539" s="525"/>
    </row>
    <row r="540" spans="1:10" ht="21">
      <c r="A540" s="9"/>
      <c r="B540" s="53"/>
      <c r="C540" s="9"/>
      <c r="D540" s="10"/>
      <c r="E540" s="11"/>
      <c r="F540" s="11"/>
      <c r="G540" s="11"/>
      <c r="H540" s="11"/>
      <c r="I540" s="11"/>
      <c r="J540" s="12"/>
    </row>
    <row r="541" spans="1:10" ht="21">
      <c r="A541" s="15"/>
      <c r="B541" s="14"/>
      <c r="C541" s="15"/>
      <c r="D541" s="16"/>
      <c r="E541" s="17"/>
      <c r="F541" s="17"/>
      <c r="G541" s="17"/>
      <c r="H541" s="17"/>
      <c r="I541" s="17"/>
      <c r="J541" s="18"/>
    </row>
    <row r="542" spans="1:10" ht="21">
      <c r="A542" s="15"/>
      <c r="B542" s="14"/>
      <c r="C542" s="15"/>
      <c r="D542" s="16"/>
      <c r="E542" s="17"/>
      <c r="F542" s="17"/>
      <c r="G542" s="17"/>
      <c r="H542" s="17"/>
      <c r="I542" s="17"/>
      <c r="J542" s="18"/>
    </row>
    <row r="543" spans="1:10" ht="21">
      <c r="A543" s="15"/>
      <c r="B543" s="14"/>
      <c r="C543" s="15"/>
      <c r="D543" s="16"/>
      <c r="E543" s="17"/>
      <c r="F543" s="17"/>
      <c r="G543" s="17"/>
      <c r="H543" s="17"/>
      <c r="I543" s="17"/>
      <c r="J543" s="18"/>
    </row>
    <row r="544" spans="1:10" ht="21">
      <c r="A544" s="15"/>
      <c r="B544" s="14"/>
      <c r="C544" s="15"/>
      <c r="D544" s="16"/>
      <c r="E544" s="17"/>
      <c r="F544" s="17"/>
      <c r="G544" s="17"/>
      <c r="H544" s="17"/>
      <c r="I544" s="17"/>
      <c r="J544" s="18"/>
    </row>
    <row r="545" spans="1:10" ht="21">
      <c r="A545" s="15"/>
      <c r="B545" s="14"/>
      <c r="C545" s="15"/>
      <c r="D545" s="16"/>
      <c r="E545" s="17"/>
      <c r="F545" s="17"/>
      <c r="G545" s="17"/>
      <c r="H545" s="17"/>
      <c r="I545" s="17"/>
      <c r="J545" s="18"/>
    </row>
    <row r="546" spans="1:10" ht="21">
      <c r="A546" s="15"/>
      <c r="B546" s="14"/>
      <c r="C546" s="15"/>
      <c r="D546" s="16"/>
      <c r="E546" s="17"/>
      <c r="F546" s="17"/>
      <c r="G546" s="17"/>
      <c r="H546" s="17"/>
      <c r="I546" s="17"/>
      <c r="J546" s="18"/>
    </row>
    <row r="547" spans="1:10" ht="21">
      <c r="A547" s="15"/>
      <c r="B547" s="14"/>
      <c r="C547" s="15"/>
      <c r="D547" s="16"/>
      <c r="E547" s="17"/>
      <c r="F547" s="17"/>
      <c r="G547" s="17"/>
      <c r="H547" s="17"/>
      <c r="I547" s="17"/>
      <c r="J547" s="18"/>
    </row>
    <row r="548" spans="1:10" ht="21">
      <c r="A548" s="15"/>
      <c r="B548" s="14"/>
      <c r="C548" s="15"/>
      <c r="D548" s="16"/>
      <c r="E548" s="17"/>
      <c r="F548" s="17"/>
      <c r="G548" s="17"/>
      <c r="H548" s="17"/>
      <c r="I548" s="17"/>
      <c r="J548" s="18"/>
    </row>
    <row r="549" spans="1:10" ht="21">
      <c r="A549" s="15"/>
      <c r="B549" s="14"/>
      <c r="C549" s="15"/>
      <c r="D549" s="16"/>
      <c r="E549" s="17"/>
      <c r="F549" s="17"/>
      <c r="G549" s="17"/>
      <c r="H549" s="17"/>
      <c r="I549" s="17"/>
      <c r="J549" s="18"/>
    </row>
    <row r="550" spans="1:10" ht="21">
      <c r="A550" s="15"/>
      <c r="B550" s="14"/>
      <c r="C550" s="15"/>
      <c r="D550" s="16"/>
      <c r="E550" s="17"/>
      <c r="F550" s="17"/>
      <c r="G550" s="17"/>
      <c r="H550" s="17"/>
      <c r="I550" s="17"/>
      <c r="J550" s="18"/>
    </row>
    <row r="551" spans="1:10" ht="21">
      <c r="A551" s="15"/>
      <c r="B551" s="14"/>
      <c r="C551" s="15"/>
      <c r="D551" s="16"/>
      <c r="E551" s="17"/>
      <c r="F551" s="17"/>
      <c r="G551" s="17"/>
      <c r="H551" s="17"/>
      <c r="I551" s="17"/>
      <c r="J551" s="18"/>
    </row>
    <row r="552" spans="1:10" ht="21">
      <c r="A552" s="15"/>
      <c r="B552" s="14"/>
      <c r="C552" s="15"/>
      <c r="D552" s="16"/>
      <c r="E552" s="17"/>
      <c r="F552" s="17"/>
      <c r="G552" s="17"/>
      <c r="H552" s="17"/>
      <c r="I552" s="17"/>
      <c r="J552" s="18"/>
    </row>
    <row r="553" spans="1:10" ht="21">
      <c r="A553" s="15"/>
      <c r="B553" s="14"/>
      <c r="C553" s="15"/>
      <c r="D553" s="16"/>
      <c r="E553" s="17"/>
      <c r="F553" s="17"/>
      <c r="G553" s="17"/>
      <c r="H553" s="17"/>
      <c r="I553" s="17"/>
      <c r="J553" s="18"/>
    </row>
    <row r="554" spans="1:10" ht="21">
      <c r="A554" s="15"/>
      <c r="B554" s="14"/>
      <c r="C554" s="15"/>
      <c r="D554" s="16"/>
      <c r="E554" s="17"/>
      <c r="F554" s="17"/>
      <c r="G554" s="17"/>
      <c r="H554" s="17"/>
      <c r="I554" s="17"/>
      <c r="J554" s="18"/>
    </row>
    <row r="555" spans="1:10" ht="21">
      <c r="A555" s="15"/>
      <c r="B555" s="14"/>
      <c r="C555" s="15"/>
      <c r="D555" s="16"/>
      <c r="E555" s="17"/>
      <c r="F555" s="17"/>
      <c r="G555" s="17"/>
      <c r="H555" s="17"/>
      <c r="I555" s="17"/>
      <c r="J555" s="18"/>
    </row>
    <row r="556" spans="1:10" ht="21">
      <c r="A556" s="15"/>
      <c r="B556" s="14"/>
      <c r="C556" s="15"/>
      <c r="D556" s="16"/>
      <c r="E556" s="17"/>
      <c r="F556" s="17"/>
      <c r="G556" s="17"/>
      <c r="H556" s="17"/>
      <c r="I556" s="17"/>
      <c r="J556" s="18"/>
    </row>
    <row r="557" spans="1:10" ht="21">
      <c r="A557" s="15"/>
      <c r="B557" s="14"/>
      <c r="C557" s="15"/>
      <c r="D557" s="16"/>
      <c r="E557" s="17"/>
      <c r="F557" s="17"/>
      <c r="G557" s="17"/>
      <c r="H557" s="17"/>
      <c r="I557" s="17"/>
      <c r="J557" s="18"/>
    </row>
    <row r="558" spans="1:10" ht="21">
      <c r="A558" s="15"/>
      <c r="B558" s="14"/>
      <c r="C558" s="15"/>
      <c r="D558" s="16"/>
      <c r="E558" s="17"/>
      <c r="F558" s="17"/>
      <c r="G558" s="17"/>
      <c r="H558" s="17"/>
      <c r="I558" s="17"/>
      <c r="J558" s="18"/>
    </row>
    <row r="559" spans="1:10" ht="21">
      <c r="A559" s="15"/>
      <c r="B559" s="14"/>
      <c r="C559" s="15"/>
      <c r="D559" s="16"/>
      <c r="E559" s="17"/>
      <c r="F559" s="17"/>
      <c r="G559" s="17"/>
      <c r="H559" s="17"/>
      <c r="I559" s="17"/>
      <c r="J559" s="18"/>
    </row>
    <row r="560" spans="1:10" ht="21">
      <c r="A560" s="22"/>
      <c r="B560" s="21"/>
      <c r="C560" s="22"/>
      <c r="D560" s="23"/>
      <c r="E560" s="24"/>
      <c r="F560" s="24"/>
      <c r="G560" s="24"/>
      <c r="H560" s="24"/>
      <c r="I560" s="24"/>
      <c r="J560" s="21"/>
    </row>
    <row r="561" spans="1:10" ht="23.25">
      <c r="A561" s="513" t="s">
        <v>0</v>
      </c>
      <c r="B561" s="513"/>
      <c r="C561" s="513"/>
      <c r="D561" s="513"/>
      <c r="E561" s="513"/>
      <c r="F561" s="513"/>
      <c r="G561" s="513"/>
      <c r="H561" s="513"/>
      <c r="I561" s="513"/>
      <c r="J561" s="513"/>
    </row>
    <row r="562" spans="1:2" ht="21">
      <c r="A562" s="515" t="s">
        <v>1</v>
      </c>
      <c r="B562" s="515"/>
    </row>
    <row r="563" ht="21.75" thickBot="1">
      <c r="A563" s="2"/>
    </row>
    <row r="564" spans="1:10" ht="21">
      <c r="A564" s="516" t="s">
        <v>2</v>
      </c>
      <c r="B564" s="518" t="s">
        <v>3</v>
      </c>
      <c r="C564" s="520" t="s">
        <v>4</v>
      </c>
      <c r="D564" s="520"/>
      <c r="E564" s="521" t="s">
        <v>5</v>
      </c>
      <c r="F564" s="522"/>
      <c r="G564" s="521" t="s">
        <v>6</v>
      </c>
      <c r="H564" s="523"/>
      <c r="I564" s="3" t="s">
        <v>7</v>
      </c>
      <c r="J564" s="524" t="s">
        <v>8</v>
      </c>
    </row>
    <row r="565" spans="1:10" ht="21">
      <c r="A565" s="517"/>
      <c r="B565" s="519"/>
      <c r="C565" s="4" t="s">
        <v>9</v>
      </c>
      <c r="D565" s="4" t="s">
        <v>10</v>
      </c>
      <c r="E565" s="5" t="s">
        <v>11</v>
      </c>
      <c r="F565" s="5" t="s">
        <v>12</v>
      </c>
      <c r="G565" s="5" t="s">
        <v>11</v>
      </c>
      <c r="H565" s="6" t="s">
        <v>12</v>
      </c>
      <c r="I565" s="5" t="s">
        <v>13</v>
      </c>
      <c r="J565" s="525"/>
    </row>
    <row r="566" spans="1:10" ht="21">
      <c r="A566" s="9"/>
      <c r="B566" s="53"/>
      <c r="C566" s="9"/>
      <c r="D566" s="10"/>
      <c r="E566" s="11"/>
      <c r="F566" s="11"/>
      <c r="G566" s="11"/>
      <c r="H566" s="11"/>
      <c r="I566" s="11"/>
      <c r="J566" s="12"/>
    </row>
    <row r="567" spans="1:10" ht="21">
      <c r="A567" s="15"/>
      <c r="B567" s="14"/>
      <c r="C567" s="15"/>
      <c r="D567" s="16"/>
      <c r="E567" s="17"/>
      <c r="F567" s="17"/>
      <c r="G567" s="17"/>
      <c r="H567" s="17"/>
      <c r="I567" s="17"/>
      <c r="J567" s="18"/>
    </row>
    <row r="568" spans="1:10" ht="21">
      <c r="A568" s="15"/>
      <c r="B568" s="14"/>
      <c r="C568" s="15"/>
      <c r="D568" s="16"/>
      <c r="E568" s="17"/>
      <c r="F568" s="17"/>
      <c r="G568" s="17"/>
      <c r="H568" s="17"/>
      <c r="I568" s="17"/>
      <c r="J568" s="18"/>
    </row>
    <row r="569" spans="1:10" ht="21">
      <c r="A569" s="15"/>
      <c r="B569" s="14"/>
      <c r="C569" s="15"/>
      <c r="D569" s="16"/>
      <c r="E569" s="17"/>
      <c r="F569" s="17"/>
      <c r="G569" s="17"/>
      <c r="H569" s="17"/>
      <c r="I569" s="17"/>
      <c r="J569" s="18"/>
    </row>
    <row r="570" spans="1:10" ht="21">
      <c r="A570" s="15"/>
      <c r="B570" s="14"/>
      <c r="C570" s="15"/>
      <c r="D570" s="16"/>
      <c r="E570" s="17"/>
      <c r="F570" s="17"/>
      <c r="G570" s="17"/>
      <c r="H570" s="17"/>
      <c r="I570" s="17"/>
      <c r="J570" s="18"/>
    </row>
    <row r="571" spans="1:10" ht="21">
      <c r="A571" s="15"/>
      <c r="B571" s="14"/>
      <c r="C571" s="15"/>
      <c r="D571" s="16"/>
      <c r="E571" s="17"/>
      <c r="F571" s="17"/>
      <c r="G571" s="17"/>
      <c r="H571" s="17"/>
      <c r="I571" s="17"/>
      <c r="J571" s="18"/>
    </row>
    <row r="572" spans="1:10" ht="21">
      <c r="A572" s="15"/>
      <c r="B572" s="14"/>
      <c r="C572" s="15"/>
      <c r="D572" s="16"/>
      <c r="E572" s="17"/>
      <c r="F572" s="17"/>
      <c r="G572" s="17"/>
      <c r="H572" s="17"/>
      <c r="I572" s="17"/>
      <c r="J572" s="18"/>
    </row>
    <row r="573" spans="1:10" ht="21">
      <c r="A573" s="15"/>
      <c r="B573" s="14"/>
      <c r="C573" s="15"/>
      <c r="D573" s="16"/>
      <c r="E573" s="17"/>
      <c r="F573" s="17"/>
      <c r="G573" s="17"/>
      <c r="H573" s="17"/>
      <c r="I573" s="17"/>
      <c r="J573" s="18"/>
    </row>
    <row r="574" spans="1:10" ht="21">
      <c r="A574" s="15"/>
      <c r="B574" s="14"/>
      <c r="C574" s="15"/>
      <c r="D574" s="16"/>
      <c r="E574" s="17"/>
      <c r="F574" s="17"/>
      <c r="G574" s="17"/>
      <c r="H574" s="17"/>
      <c r="I574" s="17"/>
      <c r="J574" s="18"/>
    </row>
    <row r="575" spans="1:10" ht="21">
      <c r="A575" s="15"/>
      <c r="B575" s="14"/>
      <c r="C575" s="15"/>
      <c r="D575" s="16"/>
      <c r="E575" s="17"/>
      <c r="F575" s="17"/>
      <c r="G575" s="17"/>
      <c r="H575" s="17"/>
      <c r="I575" s="17"/>
      <c r="J575" s="18"/>
    </row>
    <row r="576" spans="1:10" ht="21">
      <c r="A576" s="15"/>
      <c r="B576" s="14"/>
      <c r="C576" s="15"/>
      <c r="D576" s="16"/>
      <c r="E576" s="17"/>
      <c r="F576" s="17"/>
      <c r="G576" s="17"/>
      <c r="H576" s="17"/>
      <c r="I576" s="17"/>
      <c r="J576" s="18"/>
    </row>
    <row r="577" spans="1:10" ht="21">
      <c r="A577" s="15"/>
      <c r="B577" s="14"/>
      <c r="C577" s="15"/>
      <c r="D577" s="16"/>
      <c r="E577" s="17"/>
      <c r="F577" s="17"/>
      <c r="G577" s="17"/>
      <c r="H577" s="17"/>
      <c r="I577" s="17"/>
      <c r="J577" s="18"/>
    </row>
    <row r="578" spans="1:10" ht="21">
      <c r="A578" s="15"/>
      <c r="B578" s="14"/>
      <c r="C578" s="15"/>
      <c r="D578" s="16"/>
      <c r="E578" s="17"/>
      <c r="F578" s="17"/>
      <c r="G578" s="17"/>
      <c r="H578" s="17"/>
      <c r="I578" s="17"/>
      <c r="J578" s="18"/>
    </row>
    <row r="579" spans="1:10" ht="21">
      <c r="A579" s="15"/>
      <c r="B579" s="14"/>
      <c r="C579" s="15"/>
      <c r="D579" s="16"/>
      <c r="E579" s="17"/>
      <c r="F579" s="17"/>
      <c r="G579" s="17"/>
      <c r="H579" s="17"/>
      <c r="I579" s="17"/>
      <c r="J579" s="18"/>
    </row>
    <row r="580" spans="1:10" ht="21">
      <c r="A580" s="15"/>
      <c r="B580" s="14"/>
      <c r="C580" s="15"/>
      <c r="D580" s="16"/>
      <c r="E580" s="17"/>
      <c r="F580" s="17"/>
      <c r="G580" s="17"/>
      <c r="H580" s="17"/>
      <c r="I580" s="17"/>
      <c r="J580" s="18"/>
    </row>
    <row r="581" spans="1:10" ht="21">
      <c r="A581" s="15"/>
      <c r="B581" s="14"/>
      <c r="C581" s="15"/>
      <c r="D581" s="16"/>
      <c r="E581" s="17"/>
      <c r="F581" s="17"/>
      <c r="G581" s="17"/>
      <c r="H581" s="17"/>
      <c r="I581" s="17"/>
      <c r="J581" s="18"/>
    </row>
    <row r="582" spans="1:10" ht="21">
      <c r="A582" s="15"/>
      <c r="B582" s="14"/>
      <c r="C582" s="15"/>
      <c r="D582" s="16"/>
      <c r="E582" s="17"/>
      <c r="F582" s="17"/>
      <c r="G582" s="17"/>
      <c r="H582" s="17"/>
      <c r="I582" s="17"/>
      <c r="J582" s="18"/>
    </row>
    <row r="583" spans="1:10" ht="21">
      <c r="A583" s="15"/>
      <c r="B583" s="14"/>
      <c r="C583" s="15"/>
      <c r="D583" s="16"/>
      <c r="E583" s="17"/>
      <c r="F583" s="17"/>
      <c r="G583" s="17"/>
      <c r="H583" s="17"/>
      <c r="I583" s="17"/>
      <c r="J583" s="18"/>
    </row>
    <row r="584" spans="1:10" ht="21">
      <c r="A584" s="15"/>
      <c r="B584" s="14"/>
      <c r="C584" s="15"/>
      <c r="D584" s="16"/>
      <c r="E584" s="17"/>
      <c r="F584" s="17"/>
      <c r="G584" s="17"/>
      <c r="H584" s="17"/>
      <c r="I584" s="17"/>
      <c r="J584" s="18"/>
    </row>
    <row r="585" spans="1:10" ht="21">
      <c r="A585" s="15"/>
      <c r="B585" s="14"/>
      <c r="C585" s="15"/>
      <c r="D585" s="16"/>
      <c r="E585" s="17"/>
      <c r="F585" s="17"/>
      <c r="G585" s="17"/>
      <c r="H585" s="17"/>
      <c r="I585" s="17"/>
      <c r="J585" s="18"/>
    </row>
    <row r="586" spans="1:10" ht="21">
      <c r="A586" s="22"/>
      <c r="B586" s="21"/>
      <c r="C586" s="22"/>
      <c r="D586" s="23"/>
      <c r="E586" s="24"/>
      <c r="F586" s="24"/>
      <c r="G586" s="24"/>
      <c r="H586" s="24"/>
      <c r="I586" s="24"/>
      <c r="J586" s="21"/>
    </row>
    <row r="587" spans="1:10" ht="23.25">
      <c r="A587" s="513" t="s">
        <v>0</v>
      </c>
      <c r="B587" s="513"/>
      <c r="C587" s="513"/>
      <c r="D587" s="513"/>
      <c r="E587" s="513"/>
      <c r="F587" s="513"/>
      <c r="G587" s="513"/>
      <c r="H587" s="513"/>
      <c r="I587" s="513"/>
      <c r="J587" s="513"/>
    </row>
    <row r="588" spans="1:2" ht="21">
      <c r="A588" s="515" t="s">
        <v>1</v>
      </c>
      <c r="B588" s="515"/>
    </row>
    <row r="589" ht="21.75" thickBot="1">
      <c r="A589" s="2"/>
    </row>
    <row r="590" spans="1:10" ht="21">
      <c r="A590" s="516" t="s">
        <v>2</v>
      </c>
      <c r="B590" s="518" t="s">
        <v>3</v>
      </c>
      <c r="C590" s="520" t="s">
        <v>4</v>
      </c>
      <c r="D590" s="520"/>
      <c r="E590" s="521" t="s">
        <v>5</v>
      </c>
      <c r="F590" s="522"/>
      <c r="G590" s="521" t="s">
        <v>6</v>
      </c>
      <c r="H590" s="523"/>
      <c r="I590" s="3" t="s">
        <v>7</v>
      </c>
      <c r="J590" s="524" t="s">
        <v>8</v>
      </c>
    </row>
    <row r="591" spans="1:10" ht="21">
      <c r="A591" s="517"/>
      <c r="B591" s="519"/>
      <c r="C591" s="4" t="s">
        <v>9</v>
      </c>
      <c r="D591" s="4" t="s">
        <v>10</v>
      </c>
      <c r="E591" s="5" t="s">
        <v>11</v>
      </c>
      <c r="F591" s="5" t="s">
        <v>12</v>
      </c>
      <c r="G591" s="5" t="s">
        <v>11</v>
      </c>
      <c r="H591" s="6" t="s">
        <v>12</v>
      </c>
      <c r="I591" s="5" t="s">
        <v>13</v>
      </c>
      <c r="J591" s="525"/>
    </row>
    <row r="592" spans="1:10" ht="21">
      <c r="A592" s="9"/>
      <c r="B592" s="53"/>
      <c r="C592" s="9"/>
      <c r="D592" s="10"/>
      <c r="E592" s="11"/>
      <c r="F592" s="11"/>
      <c r="G592" s="11"/>
      <c r="H592" s="11"/>
      <c r="I592" s="11"/>
      <c r="J592" s="12"/>
    </row>
    <row r="593" spans="1:10" ht="21">
      <c r="A593" s="15"/>
      <c r="B593" s="14"/>
      <c r="C593" s="15"/>
      <c r="D593" s="16"/>
      <c r="E593" s="17"/>
      <c r="F593" s="17"/>
      <c r="G593" s="17"/>
      <c r="H593" s="17"/>
      <c r="I593" s="17"/>
      <c r="J593" s="18"/>
    </row>
    <row r="594" spans="1:10" ht="21">
      <c r="A594" s="15"/>
      <c r="B594" s="14"/>
      <c r="C594" s="15"/>
      <c r="D594" s="16"/>
      <c r="E594" s="17"/>
      <c r="F594" s="17"/>
      <c r="G594" s="17"/>
      <c r="H594" s="17"/>
      <c r="I594" s="17"/>
      <c r="J594" s="18"/>
    </row>
    <row r="595" spans="1:10" ht="21">
      <c r="A595" s="15"/>
      <c r="B595" s="14"/>
      <c r="C595" s="15"/>
      <c r="D595" s="16"/>
      <c r="E595" s="17"/>
      <c r="F595" s="17"/>
      <c r="G595" s="17"/>
      <c r="H595" s="17"/>
      <c r="I595" s="17"/>
      <c r="J595" s="18"/>
    </row>
    <row r="596" spans="1:10" ht="21">
      <c r="A596" s="15"/>
      <c r="B596" s="14"/>
      <c r="C596" s="15"/>
      <c r="D596" s="16"/>
      <c r="E596" s="17"/>
      <c r="F596" s="17"/>
      <c r="G596" s="17"/>
      <c r="H596" s="17"/>
      <c r="I596" s="17"/>
      <c r="J596" s="18"/>
    </row>
    <row r="597" spans="1:10" ht="21">
      <c r="A597" s="15"/>
      <c r="B597" s="14"/>
      <c r="C597" s="15"/>
      <c r="D597" s="16"/>
      <c r="E597" s="17"/>
      <c r="F597" s="17"/>
      <c r="G597" s="17"/>
      <c r="H597" s="17"/>
      <c r="I597" s="17"/>
      <c r="J597" s="18"/>
    </row>
    <row r="598" spans="1:10" ht="21">
      <c r="A598" s="15"/>
      <c r="B598" s="14"/>
      <c r="C598" s="15"/>
      <c r="D598" s="16"/>
      <c r="E598" s="17"/>
      <c r="F598" s="17"/>
      <c r="G598" s="17"/>
      <c r="H598" s="17"/>
      <c r="I598" s="17"/>
      <c r="J598" s="18"/>
    </row>
    <row r="599" spans="1:10" ht="21">
      <c r="A599" s="15"/>
      <c r="B599" s="14"/>
      <c r="C599" s="15"/>
      <c r="D599" s="16"/>
      <c r="E599" s="17"/>
      <c r="F599" s="17"/>
      <c r="G599" s="17"/>
      <c r="H599" s="17"/>
      <c r="I599" s="17"/>
      <c r="J599" s="18"/>
    </row>
    <row r="600" spans="1:10" ht="21">
      <c r="A600" s="15"/>
      <c r="B600" s="14"/>
      <c r="C600" s="15"/>
      <c r="D600" s="16"/>
      <c r="E600" s="17"/>
      <c r="F600" s="17"/>
      <c r="G600" s="17"/>
      <c r="H600" s="17"/>
      <c r="I600" s="17"/>
      <c r="J600" s="18"/>
    </row>
    <row r="601" spans="1:10" ht="21">
      <c r="A601" s="15"/>
      <c r="B601" s="14"/>
      <c r="C601" s="15"/>
      <c r="D601" s="16"/>
      <c r="E601" s="17"/>
      <c r="F601" s="17"/>
      <c r="G601" s="17"/>
      <c r="H601" s="17"/>
      <c r="I601" s="17"/>
      <c r="J601" s="18"/>
    </row>
    <row r="602" spans="1:10" ht="21">
      <c r="A602" s="15"/>
      <c r="B602" s="14"/>
      <c r="C602" s="15"/>
      <c r="D602" s="16"/>
      <c r="E602" s="17"/>
      <c r="F602" s="17"/>
      <c r="G602" s="17"/>
      <c r="H602" s="17"/>
      <c r="I602" s="17"/>
      <c r="J602" s="18"/>
    </row>
    <row r="603" spans="1:10" ht="21">
      <c r="A603" s="15"/>
      <c r="B603" s="14"/>
      <c r="C603" s="15"/>
      <c r="D603" s="16"/>
      <c r="E603" s="17"/>
      <c r="F603" s="17"/>
      <c r="G603" s="17"/>
      <c r="H603" s="17"/>
      <c r="I603" s="17"/>
      <c r="J603" s="18"/>
    </row>
    <row r="604" spans="1:10" ht="21">
      <c r="A604" s="15"/>
      <c r="B604" s="14"/>
      <c r="C604" s="15"/>
      <c r="D604" s="16"/>
      <c r="E604" s="17"/>
      <c r="F604" s="17"/>
      <c r="G604" s="17"/>
      <c r="H604" s="17"/>
      <c r="I604" s="17"/>
      <c r="J604" s="18"/>
    </row>
    <row r="605" spans="1:10" ht="21">
      <c r="A605" s="15"/>
      <c r="B605" s="14"/>
      <c r="C605" s="15"/>
      <c r="D605" s="16"/>
      <c r="E605" s="17"/>
      <c r="F605" s="17"/>
      <c r="G605" s="17"/>
      <c r="H605" s="17"/>
      <c r="I605" s="17"/>
      <c r="J605" s="18"/>
    </row>
    <row r="606" spans="1:10" ht="21">
      <c r="A606" s="15"/>
      <c r="B606" s="14"/>
      <c r="C606" s="15"/>
      <c r="D606" s="16"/>
      <c r="E606" s="17"/>
      <c r="F606" s="17"/>
      <c r="G606" s="17"/>
      <c r="H606" s="17"/>
      <c r="I606" s="17"/>
      <c r="J606" s="18"/>
    </row>
    <row r="607" spans="1:10" ht="21">
      <c r="A607" s="15"/>
      <c r="B607" s="14"/>
      <c r="C607" s="15"/>
      <c r="D607" s="16"/>
      <c r="E607" s="17"/>
      <c r="F607" s="17"/>
      <c r="G607" s="17"/>
      <c r="H607" s="17"/>
      <c r="I607" s="17"/>
      <c r="J607" s="18"/>
    </row>
    <row r="608" spans="1:10" ht="21">
      <c r="A608" s="15"/>
      <c r="B608" s="14"/>
      <c r="C608" s="15"/>
      <c r="D608" s="16"/>
      <c r="E608" s="17"/>
      <c r="F608" s="17"/>
      <c r="G608" s="17"/>
      <c r="H608" s="17"/>
      <c r="I608" s="17"/>
      <c r="J608" s="18"/>
    </row>
    <row r="609" spans="1:10" ht="21">
      <c r="A609" s="15"/>
      <c r="B609" s="14"/>
      <c r="C609" s="15"/>
      <c r="D609" s="16"/>
      <c r="E609" s="17"/>
      <c r="F609" s="17"/>
      <c r="G609" s="17"/>
      <c r="H609" s="17"/>
      <c r="I609" s="17"/>
      <c r="J609" s="18"/>
    </row>
    <row r="610" spans="1:10" ht="21">
      <c r="A610" s="15"/>
      <c r="B610" s="14"/>
      <c r="C610" s="15"/>
      <c r="D610" s="16"/>
      <c r="E610" s="17"/>
      <c r="F610" s="17"/>
      <c r="G610" s="17"/>
      <c r="H610" s="17"/>
      <c r="I610" s="17"/>
      <c r="J610" s="18"/>
    </row>
    <row r="611" spans="1:10" ht="21">
      <c r="A611" s="15"/>
      <c r="B611" s="14"/>
      <c r="C611" s="15"/>
      <c r="D611" s="16"/>
      <c r="E611" s="17"/>
      <c r="F611" s="17"/>
      <c r="G611" s="17"/>
      <c r="H611" s="17"/>
      <c r="I611" s="17"/>
      <c r="J611" s="18"/>
    </row>
    <row r="612" spans="1:10" ht="21">
      <c r="A612" s="22"/>
      <c r="B612" s="21"/>
      <c r="C612" s="22"/>
      <c r="D612" s="23"/>
      <c r="E612" s="24"/>
      <c r="F612" s="24"/>
      <c r="G612" s="24"/>
      <c r="H612" s="24"/>
      <c r="I612" s="24"/>
      <c r="J612" s="21"/>
    </row>
    <row r="613" spans="1:10" ht="23.25">
      <c r="A613" s="513" t="s">
        <v>0</v>
      </c>
      <c r="B613" s="513"/>
      <c r="C613" s="513"/>
      <c r="D613" s="513"/>
      <c r="E613" s="513"/>
      <c r="F613" s="513"/>
      <c r="G613" s="513"/>
      <c r="H613" s="513"/>
      <c r="I613" s="513"/>
      <c r="J613" s="513"/>
    </row>
    <row r="614" spans="1:2" ht="21">
      <c r="A614" s="515" t="s">
        <v>1</v>
      </c>
      <c r="B614" s="515"/>
    </row>
    <row r="615" ht="21.75" thickBot="1">
      <c r="A615" s="2"/>
    </row>
    <row r="616" spans="1:10" ht="21">
      <c r="A616" s="516" t="s">
        <v>2</v>
      </c>
      <c r="B616" s="518" t="s">
        <v>3</v>
      </c>
      <c r="C616" s="520" t="s">
        <v>4</v>
      </c>
      <c r="D616" s="520"/>
      <c r="E616" s="521" t="s">
        <v>5</v>
      </c>
      <c r="F616" s="522"/>
      <c r="G616" s="521" t="s">
        <v>6</v>
      </c>
      <c r="H616" s="523"/>
      <c r="I616" s="3" t="s">
        <v>7</v>
      </c>
      <c r="J616" s="524" t="s">
        <v>8</v>
      </c>
    </row>
    <row r="617" spans="1:10" ht="21">
      <c r="A617" s="517"/>
      <c r="B617" s="519"/>
      <c r="C617" s="4" t="s">
        <v>9</v>
      </c>
      <c r="D617" s="4" t="s">
        <v>10</v>
      </c>
      <c r="E617" s="5" t="s">
        <v>11</v>
      </c>
      <c r="F617" s="5" t="s">
        <v>12</v>
      </c>
      <c r="G617" s="5" t="s">
        <v>11</v>
      </c>
      <c r="H617" s="6" t="s">
        <v>12</v>
      </c>
      <c r="I617" s="5" t="s">
        <v>13</v>
      </c>
      <c r="J617" s="525"/>
    </row>
    <row r="618" spans="1:10" ht="21">
      <c r="A618" s="9"/>
      <c r="B618" s="53"/>
      <c r="C618" s="9"/>
      <c r="D618" s="10"/>
      <c r="E618" s="11"/>
      <c r="F618" s="11"/>
      <c r="G618" s="11"/>
      <c r="H618" s="11"/>
      <c r="I618" s="11"/>
      <c r="J618" s="12"/>
    </row>
    <row r="619" spans="1:10" ht="21">
      <c r="A619" s="15"/>
      <c r="B619" s="14"/>
      <c r="C619" s="15"/>
      <c r="D619" s="16"/>
      <c r="E619" s="17"/>
      <c r="F619" s="17"/>
      <c r="G619" s="17"/>
      <c r="H619" s="17"/>
      <c r="I619" s="17"/>
      <c r="J619" s="18"/>
    </row>
    <row r="620" spans="1:10" ht="21">
      <c r="A620" s="15"/>
      <c r="B620" s="14"/>
      <c r="C620" s="15"/>
      <c r="D620" s="16"/>
      <c r="E620" s="17"/>
      <c r="F620" s="17"/>
      <c r="G620" s="17"/>
      <c r="H620" s="17"/>
      <c r="I620" s="17"/>
      <c r="J620" s="18"/>
    </row>
    <row r="621" spans="1:10" ht="21">
      <c r="A621" s="15"/>
      <c r="B621" s="14"/>
      <c r="C621" s="15"/>
      <c r="D621" s="16"/>
      <c r="E621" s="17"/>
      <c r="F621" s="17"/>
      <c r="G621" s="17"/>
      <c r="H621" s="17"/>
      <c r="I621" s="17"/>
      <c r="J621" s="18"/>
    </row>
    <row r="622" spans="1:10" ht="21">
      <c r="A622" s="15"/>
      <c r="B622" s="14"/>
      <c r="C622" s="15"/>
      <c r="D622" s="16"/>
      <c r="E622" s="17"/>
      <c r="F622" s="17"/>
      <c r="G622" s="17"/>
      <c r="H622" s="17"/>
      <c r="I622" s="17"/>
      <c r="J622" s="18"/>
    </row>
    <row r="623" spans="1:10" ht="21">
      <c r="A623" s="15"/>
      <c r="B623" s="14"/>
      <c r="C623" s="15"/>
      <c r="D623" s="16"/>
      <c r="E623" s="17"/>
      <c r="F623" s="17"/>
      <c r="G623" s="17"/>
      <c r="H623" s="17"/>
      <c r="I623" s="17"/>
      <c r="J623" s="18"/>
    </row>
    <row r="624" spans="1:10" ht="21">
      <c r="A624" s="15"/>
      <c r="B624" s="14"/>
      <c r="C624" s="15"/>
      <c r="D624" s="16"/>
      <c r="E624" s="17"/>
      <c r="F624" s="17"/>
      <c r="G624" s="17"/>
      <c r="H624" s="17"/>
      <c r="I624" s="17"/>
      <c r="J624" s="18"/>
    </row>
    <row r="625" spans="1:10" ht="21">
      <c r="A625" s="15"/>
      <c r="B625" s="14"/>
      <c r="C625" s="15"/>
      <c r="D625" s="16"/>
      <c r="E625" s="17"/>
      <c r="F625" s="17"/>
      <c r="G625" s="17"/>
      <c r="H625" s="17"/>
      <c r="I625" s="17"/>
      <c r="J625" s="18"/>
    </row>
    <row r="626" spans="1:10" ht="21">
      <c r="A626" s="15"/>
      <c r="B626" s="14"/>
      <c r="C626" s="15"/>
      <c r="D626" s="16"/>
      <c r="E626" s="17"/>
      <c r="F626" s="17"/>
      <c r="G626" s="17"/>
      <c r="H626" s="17"/>
      <c r="I626" s="17"/>
      <c r="J626" s="18"/>
    </row>
    <row r="627" spans="1:10" ht="21">
      <c r="A627" s="15"/>
      <c r="B627" s="14"/>
      <c r="C627" s="15"/>
      <c r="D627" s="16"/>
      <c r="E627" s="17"/>
      <c r="F627" s="17"/>
      <c r="G627" s="17"/>
      <c r="H627" s="17"/>
      <c r="I627" s="17"/>
      <c r="J627" s="18"/>
    </row>
    <row r="628" spans="1:10" ht="21">
      <c r="A628" s="15"/>
      <c r="B628" s="14"/>
      <c r="C628" s="15"/>
      <c r="D628" s="16"/>
      <c r="E628" s="17"/>
      <c r="F628" s="17"/>
      <c r="G628" s="17"/>
      <c r="H628" s="17"/>
      <c r="I628" s="17"/>
      <c r="J628" s="18"/>
    </row>
    <row r="629" spans="1:10" ht="21">
      <c r="A629" s="15"/>
      <c r="B629" s="14"/>
      <c r="C629" s="15"/>
      <c r="D629" s="16"/>
      <c r="E629" s="17"/>
      <c r="F629" s="17"/>
      <c r="G629" s="17"/>
      <c r="H629" s="17"/>
      <c r="I629" s="17"/>
      <c r="J629" s="18"/>
    </row>
    <row r="630" spans="1:10" ht="21">
      <c r="A630" s="15"/>
      <c r="B630" s="14"/>
      <c r="C630" s="15"/>
      <c r="D630" s="16"/>
      <c r="E630" s="17"/>
      <c r="F630" s="17"/>
      <c r="G630" s="17"/>
      <c r="H630" s="17"/>
      <c r="I630" s="17"/>
      <c r="J630" s="18"/>
    </row>
    <row r="631" spans="1:10" ht="21">
      <c r="A631" s="15"/>
      <c r="B631" s="14"/>
      <c r="C631" s="15"/>
      <c r="D631" s="16"/>
      <c r="E631" s="17"/>
      <c r="F631" s="17"/>
      <c r="G631" s="17"/>
      <c r="H631" s="17"/>
      <c r="I631" s="17"/>
      <c r="J631" s="18"/>
    </row>
    <row r="632" spans="1:10" ht="21">
      <c r="A632" s="15"/>
      <c r="B632" s="14"/>
      <c r="C632" s="15"/>
      <c r="D632" s="16"/>
      <c r="E632" s="17"/>
      <c r="F632" s="17"/>
      <c r="G632" s="17"/>
      <c r="H632" s="17"/>
      <c r="I632" s="17"/>
      <c r="J632" s="18"/>
    </row>
    <row r="633" spans="1:10" ht="21">
      <c r="A633" s="15"/>
      <c r="B633" s="14"/>
      <c r="C633" s="15"/>
      <c r="D633" s="16"/>
      <c r="E633" s="17"/>
      <c r="F633" s="17"/>
      <c r="G633" s="17"/>
      <c r="H633" s="17"/>
      <c r="I633" s="17"/>
      <c r="J633" s="18"/>
    </row>
    <row r="634" spans="1:10" ht="21">
      <c r="A634" s="15"/>
      <c r="B634" s="14"/>
      <c r="C634" s="15"/>
      <c r="D634" s="16"/>
      <c r="E634" s="17"/>
      <c r="F634" s="17"/>
      <c r="G634" s="17"/>
      <c r="H634" s="17"/>
      <c r="I634" s="17"/>
      <c r="J634" s="18"/>
    </row>
    <row r="635" spans="1:10" ht="21">
      <c r="A635" s="15"/>
      <c r="B635" s="14"/>
      <c r="C635" s="15"/>
      <c r="D635" s="16"/>
      <c r="E635" s="17"/>
      <c r="F635" s="17"/>
      <c r="G635" s="17"/>
      <c r="H635" s="17"/>
      <c r="I635" s="17"/>
      <c r="J635" s="18"/>
    </row>
    <row r="636" spans="1:10" ht="21">
      <c r="A636" s="15"/>
      <c r="B636" s="14"/>
      <c r="C636" s="15"/>
      <c r="D636" s="16"/>
      <c r="E636" s="17"/>
      <c r="F636" s="17"/>
      <c r="G636" s="17"/>
      <c r="H636" s="17"/>
      <c r="I636" s="17"/>
      <c r="J636" s="18"/>
    </row>
    <row r="637" spans="1:10" ht="21">
      <c r="A637" s="15"/>
      <c r="B637" s="14"/>
      <c r="C637" s="15"/>
      <c r="D637" s="16"/>
      <c r="E637" s="17"/>
      <c r="F637" s="17"/>
      <c r="G637" s="17"/>
      <c r="H637" s="17"/>
      <c r="I637" s="17"/>
      <c r="J637" s="18"/>
    </row>
    <row r="638" spans="1:10" ht="21">
      <c r="A638" s="22"/>
      <c r="B638" s="21"/>
      <c r="C638" s="22"/>
      <c r="D638" s="23"/>
      <c r="E638" s="24"/>
      <c r="F638" s="24"/>
      <c r="G638" s="24"/>
      <c r="H638" s="24"/>
      <c r="I638" s="24"/>
      <c r="J638" s="21"/>
    </row>
    <row r="639" spans="1:10" ht="23.25">
      <c r="A639" s="513" t="s">
        <v>0</v>
      </c>
      <c r="B639" s="513"/>
      <c r="C639" s="513"/>
      <c r="D639" s="513"/>
      <c r="E639" s="513"/>
      <c r="F639" s="513"/>
      <c r="G639" s="513"/>
      <c r="H639" s="513"/>
      <c r="I639" s="513"/>
      <c r="J639" s="513"/>
    </row>
    <row r="640" spans="1:2" ht="21">
      <c r="A640" s="515" t="s">
        <v>1</v>
      </c>
      <c r="B640" s="515"/>
    </row>
    <row r="641" ht="21.75" thickBot="1">
      <c r="A641" s="2"/>
    </row>
    <row r="642" spans="1:10" ht="21">
      <c r="A642" s="516" t="s">
        <v>2</v>
      </c>
      <c r="B642" s="518" t="s">
        <v>3</v>
      </c>
      <c r="C642" s="520" t="s">
        <v>4</v>
      </c>
      <c r="D642" s="520"/>
      <c r="E642" s="521" t="s">
        <v>5</v>
      </c>
      <c r="F642" s="522"/>
      <c r="G642" s="521" t="s">
        <v>6</v>
      </c>
      <c r="H642" s="523"/>
      <c r="I642" s="3" t="s">
        <v>7</v>
      </c>
      <c r="J642" s="524" t="s">
        <v>8</v>
      </c>
    </row>
    <row r="643" spans="1:10" ht="21">
      <c r="A643" s="517"/>
      <c r="B643" s="519"/>
      <c r="C643" s="4" t="s">
        <v>9</v>
      </c>
      <c r="D643" s="4" t="s">
        <v>10</v>
      </c>
      <c r="E643" s="5" t="s">
        <v>11</v>
      </c>
      <c r="F643" s="5" t="s">
        <v>12</v>
      </c>
      <c r="G643" s="5" t="s">
        <v>11</v>
      </c>
      <c r="H643" s="6" t="s">
        <v>12</v>
      </c>
      <c r="I643" s="5" t="s">
        <v>13</v>
      </c>
      <c r="J643" s="525"/>
    </row>
    <row r="644" spans="1:10" ht="21">
      <c r="A644" s="9"/>
      <c r="B644" s="53"/>
      <c r="C644" s="9"/>
      <c r="D644" s="10"/>
      <c r="E644" s="11"/>
      <c r="F644" s="11"/>
      <c r="G644" s="11"/>
      <c r="H644" s="11"/>
      <c r="I644" s="11"/>
      <c r="J644" s="12"/>
    </row>
    <row r="645" spans="1:10" ht="21">
      <c r="A645" s="15"/>
      <c r="B645" s="14"/>
      <c r="C645" s="15"/>
      <c r="D645" s="16"/>
      <c r="E645" s="17"/>
      <c r="F645" s="17"/>
      <c r="G645" s="17"/>
      <c r="H645" s="17"/>
      <c r="I645" s="17"/>
      <c r="J645" s="18"/>
    </row>
    <row r="646" spans="1:10" ht="21">
      <c r="A646" s="15"/>
      <c r="B646" s="14"/>
      <c r="C646" s="15"/>
      <c r="D646" s="16"/>
      <c r="E646" s="17"/>
      <c r="F646" s="17"/>
      <c r="G646" s="17"/>
      <c r="H646" s="17"/>
      <c r="I646" s="17"/>
      <c r="J646" s="18"/>
    </row>
    <row r="647" spans="1:10" ht="21">
      <c r="A647" s="15"/>
      <c r="B647" s="14"/>
      <c r="C647" s="15"/>
      <c r="D647" s="16"/>
      <c r="E647" s="17"/>
      <c r="F647" s="17"/>
      <c r="G647" s="17"/>
      <c r="H647" s="17"/>
      <c r="I647" s="17"/>
      <c r="J647" s="18"/>
    </row>
    <row r="648" spans="1:10" ht="21">
      <c r="A648" s="15"/>
      <c r="B648" s="14"/>
      <c r="C648" s="15"/>
      <c r="D648" s="16"/>
      <c r="E648" s="17"/>
      <c r="F648" s="17"/>
      <c r="G648" s="17"/>
      <c r="H648" s="17"/>
      <c r="I648" s="17"/>
      <c r="J648" s="18"/>
    </row>
    <row r="649" spans="1:10" ht="21">
      <c r="A649" s="15"/>
      <c r="B649" s="14"/>
      <c r="C649" s="15"/>
      <c r="D649" s="16"/>
      <c r="E649" s="17"/>
      <c r="F649" s="17"/>
      <c r="G649" s="17"/>
      <c r="H649" s="17"/>
      <c r="I649" s="17"/>
      <c r="J649" s="18"/>
    </row>
    <row r="650" spans="1:10" ht="21">
      <c r="A650" s="15"/>
      <c r="B650" s="14"/>
      <c r="C650" s="15"/>
      <c r="D650" s="16"/>
      <c r="E650" s="17"/>
      <c r="F650" s="17"/>
      <c r="G650" s="17"/>
      <c r="H650" s="17"/>
      <c r="I650" s="17"/>
      <c r="J650" s="18"/>
    </row>
    <row r="651" spans="1:10" ht="21">
      <c r="A651" s="15"/>
      <c r="B651" s="14"/>
      <c r="C651" s="15"/>
      <c r="D651" s="16"/>
      <c r="E651" s="17"/>
      <c r="F651" s="17"/>
      <c r="G651" s="17"/>
      <c r="H651" s="17"/>
      <c r="I651" s="17"/>
      <c r="J651" s="18"/>
    </row>
    <row r="652" spans="1:10" ht="21">
      <c r="A652" s="15"/>
      <c r="B652" s="14"/>
      <c r="C652" s="15"/>
      <c r="D652" s="16"/>
      <c r="E652" s="17"/>
      <c r="F652" s="17"/>
      <c r="G652" s="17"/>
      <c r="H652" s="17"/>
      <c r="I652" s="17"/>
      <c r="J652" s="18"/>
    </row>
    <row r="653" spans="1:10" ht="21">
      <c r="A653" s="15"/>
      <c r="B653" s="14"/>
      <c r="C653" s="15"/>
      <c r="D653" s="16"/>
      <c r="E653" s="17"/>
      <c r="F653" s="17"/>
      <c r="G653" s="17"/>
      <c r="H653" s="17"/>
      <c r="I653" s="17"/>
      <c r="J653" s="18"/>
    </row>
    <row r="654" spans="1:10" ht="21">
      <c r="A654" s="15"/>
      <c r="B654" s="14"/>
      <c r="C654" s="15"/>
      <c r="D654" s="16"/>
      <c r="E654" s="17"/>
      <c r="F654" s="17"/>
      <c r="G654" s="17"/>
      <c r="H654" s="17"/>
      <c r="I654" s="17"/>
      <c r="J654" s="18"/>
    </row>
    <row r="655" spans="1:10" ht="21">
      <c r="A655" s="15"/>
      <c r="B655" s="14"/>
      <c r="C655" s="15"/>
      <c r="D655" s="16"/>
      <c r="E655" s="17"/>
      <c r="F655" s="17"/>
      <c r="G655" s="17"/>
      <c r="H655" s="17"/>
      <c r="I655" s="17"/>
      <c r="J655" s="18"/>
    </row>
    <row r="656" spans="1:10" ht="21">
      <c r="A656" s="15"/>
      <c r="B656" s="14"/>
      <c r="C656" s="15"/>
      <c r="D656" s="16"/>
      <c r="E656" s="17"/>
      <c r="F656" s="17"/>
      <c r="G656" s="17"/>
      <c r="H656" s="17"/>
      <c r="I656" s="17"/>
      <c r="J656" s="18"/>
    </row>
    <row r="657" spans="1:10" ht="21">
      <c r="A657" s="15"/>
      <c r="B657" s="14"/>
      <c r="C657" s="15"/>
      <c r="D657" s="16"/>
      <c r="E657" s="17"/>
      <c r="F657" s="17"/>
      <c r="G657" s="17"/>
      <c r="H657" s="17"/>
      <c r="I657" s="17"/>
      <c r="J657" s="18"/>
    </row>
    <row r="658" spans="1:10" ht="21">
      <c r="A658" s="15"/>
      <c r="B658" s="14"/>
      <c r="C658" s="15"/>
      <c r="D658" s="16"/>
      <c r="E658" s="17"/>
      <c r="F658" s="17"/>
      <c r="G658" s="17"/>
      <c r="H658" s="17"/>
      <c r="I658" s="17"/>
      <c r="J658" s="18"/>
    </row>
    <row r="659" spans="1:10" ht="21">
      <c r="A659" s="15"/>
      <c r="B659" s="14"/>
      <c r="C659" s="15"/>
      <c r="D659" s="16"/>
      <c r="E659" s="17"/>
      <c r="F659" s="17"/>
      <c r="G659" s="17"/>
      <c r="H659" s="17"/>
      <c r="I659" s="17"/>
      <c r="J659" s="18"/>
    </row>
    <row r="660" spans="1:10" ht="21">
      <c r="A660" s="15"/>
      <c r="B660" s="14"/>
      <c r="C660" s="15"/>
      <c r="D660" s="16"/>
      <c r="E660" s="17"/>
      <c r="F660" s="17"/>
      <c r="G660" s="17"/>
      <c r="H660" s="17"/>
      <c r="I660" s="17"/>
      <c r="J660" s="18"/>
    </row>
    <row r="661" spans="1:10" ht="21">
      <c r="A661" s="15"/>
      <c r="B661" s="14"/>
      <c r="C661" s="15"/>
      <c r="D661" s="16"/>
      <c r="E661" s="17"/>
      <c r="F661" s="17"/>
      <c r="G661" s="17"/>
      <c r="H661" s="17"/>
      <c r="I661" s="17"/>
      <c r="J661" s="18"/>
    </row>
    <row r="662" spans="1:10" ht="21">
      <c r="A662" s="15"/>
      <c r="B662" s="14"/>
      <c r="C662" s="15"/>
      <c r="D662" s="16"/>
      <c r="E662" s="17"/>
      <c r="F662" s="17"/>
      <c r="G662" s="17"/>
      <c r="H662" s="17"/>
      <c r="I662" s="17"/>
      <c r="J662" s="18"/>
    </row>
    <row r="663" spans="1:10" ht="21">
      <c r="A663" s="15"/>
      <c r="B663" s="14"/>
      <c r="C663" s="15"/>
      <c r="D663" s="16"/>
      <c r="E663" s="17"/>
      <c r="F663" s="17"/>
      <c r="G663" s="17"/>
      <c r="H663" s="17"/>
      <c r="I663" s="17"/>
      <c r="J663" s="18"/>
    </row>
    <row r="664" spans="1:10" ht="21">
      <c r="A664" s="22"/>
      <c r="B664" s="21"/>
      <c r="C664" s="22"/>
      <c r="D664" s="23"/>
      <c r="E664" s="24"/>
      <c r="F664" s="24"/>
      <c r="G664" s="24"/>
      <c r="H664" s="24"/>
      <c r="I664" s="24"/>
      <c r="J664" s="21"/>
    </row>
    <row r="665" spans="1:10" ht="23.25">
      <c r="A665" s="513" t="s">
        <v>0</v>
      </c>
      <c r="B665" s="513"/>
      <c r="C665" s="513"/>
      <c r="D665" s="513"/>
      <c r="E665" s="513"/>
      <c r="F665" s="513"/>
      <c r="G665" s="513"/>
      <c r="H665" s="513"/>
      <c r="I665" s="513"/>
      <c r="J665" s="513"/>
    </row>
    <row r="666" spans="1:2" ht="21">
      <c r="A666" s="515" t="s">
        <v>1</v>
      </c>
      <c r="B666" s="515"/>
    </row>
    <row r="667" ht="21.75" thickBot="1">
      <c r="A667" s="2"/>
    </row>
    <row r="668" spans="1:10" ht="21">
      <c r="A668" s="516" t="s">
        <v>2</v>
      </c>
      <c r="B668" s="518" t="s">
        <v>3</v>
      </c>
      <c r="C668" s="520" t="s">
        <v>4</v>
      </c>
      <c r="D668" s="520"/>
      <c r="E668" s="521" t="s">
        <v>5</v>
      </c>
      <c r="F668" s="522"/>
      <c r="G668" s="521" t="s">
        <v>6</v>
      </c>
      <c r="H668" s="523"/>
      <c r="I668" s="3" t="s">
        <v>7</v>
      </c>
      <c r="J668" s="524" t="s">
        <v>8</v>
      </c>
    </row>
    <row r="669" spans="1:10" ht="21">
      <c r="A669" s="517"/>
      <c r="B669" s="519"/>
      <c r="C669" s="4" t="s">
        <v>9</v>
      </c>
      <c r="D669" s="4" t="s">
        <v>10</v>
      </c>
      <c r="E669" s="5" t="s">
        <v>11</v>
      </c>
      <c r="F669" s="5" t="s">
        <v>12</v>
      </c>
      <c r="G669" s="5" t="s">
        <v>11</v>
      </c>
      <c r="H669" s="6" t="s">
        <v>12</v>
      </c>
      <c r="I669" s="5" t="s">
        <v>13</v>
      </c>
      <c r="J669" s="525"/>
    </row>
    <row r="670" spans="1:10" ht="21">
      <c r="A670" s="9"/>
      <c r="B670" s="53"/>
      <c r="C670" s="9"/>
      <c r="D670" s="10"/>
      <c r="E670" s="11"/>
      <c r="F670" s="11"/>
      <c r="G670" s="11"/>
      <c r="H670" s="11"/>
      <c r="I670" s="11"/>
      <c r="J670" s="12"/>
    </row>
    <row r="671" spans="1:10" ht="21">
      <c r="A671" s="15"/>
      <c r="B671" s="14"/>
      <c r="C671" s="15"/>
      <c r="D671" s="16"/>
      <c r="E671" s="17"/>
      <c r="F671" s="17"/>
      <c r="G671" s="17"/>
      <c r="H671" s="17"/>
      <c r="I671" s="17"/>
      <c r="J671" s="18"/>
    </row>
    <row r="672" spans="1:10" ht="21">
      <c r="A672" s="15"/>
      <c r="B672" s="14"/>
      <c r="C672" s="15"/>
      <c r="D672" s="16"/>
      <c r="E672" s="17"/>
      <c r="F672" s="17"/>
      <c r="G672" s="17"/>
      <c r="H672" s="17"/>
      <c r="I672" s="17"/>
      <c r="J672" s="18"/>
    </row>
    <row r="673" spans="1:10" ht="21">
      <c r="A673" s="15"/>
      <c r="B673" s="14"/>
      <c r="C673" s="15"/>
      <c r="D673" s="16"/>
      <c r="E673" s="17"/>
      <c r="F673" s="17"/>
      <c r="G673" s="17"/>
      <c r="H673" s="17"/>
      <c r="I673" s="17"/>
      <c r="J673" s="18"/>
    </row>
    <row r="674" spans="1:10" ht="21">
      <c r="A674" s="15"/>
      <c r="B674" s="14"/>
      <c r="C674" s="15"/>
      <c r="D674" s="16"/>
      <c r="E674" s="17"/>
      <c r="F674" s="17"/>
      <c r="G674" s="17"/>
      <c r="H674" s="17"/>
      <c r="I674" s="17"/>
      <c r="J674" s="18"/>
    </row>
    <row r="675" spans="1:10" ht="21">
      <c r="A675" s="15"/>
      <c r="B675" s="14"/>
      <c r="C675" s="15"/>
      <c r="D675" s="16"/>
      <c r="E675" s="17"/>
      <c r="F675" s="17"/>
      <c r="G675" s="17"/>
      <c r="H675" s="17"/>
      <c r="I675" s="17"/>
      <c r="J675" s="18"/>
    </row>
    <row r="676" spans="1:10" ht="21">
      <c r="A676" s="15"/>
      <c r="B676" s="14"/>
      <c r="C676" s="15"/>
      <c r="D676" s="16"/>
      <c r="E676" s="17"/>
      <c r="F676" s="17"/>
      <c r="G676" s="17"/>
      <c r="H676" s="17"/>
      <c r="I676" s="17"/>
      <c r="J676" s="18"/>
    </row>
    <row r="677" spans="1:10" ht="21">
      <c r="A677" s="15"/>
      <c r="B677" s="14"/>
      <c r="C677" s="15"/>
      <c r="D677" s="16"/>
      <c r="E677" s="17"/>
      <c r="F677" s="17"/>
      <c r="G677" s="17"/>
      <c r="H677" s="17"/>
      <c r="I677" s="17"/>
      <c r="J677" s="18"/>
    </row>
    <row r="678" spans="1:10" ht="21">
      <c r="A678" s="15"/>
      <c r="B678" s="14"/>
      <c r="C678" s="15"/>
      <c r="D678" s="16"/>
      <c r="E678" s="17"/>
      <c r="F678" s="17"/>
      <c r="G678" s="17"/>
      <c r="H678" s="17"/>
      <c r="I678" s="17"/>
      <c r="J678" s="18"/>
    </row>
    <row r="679" spans="1:10" ht="21">
      <c r="A679" s="15"/>
      <c r="B679" s="14"/>
      <c r="C679" s="15"/>
      <c r="D679" s="16"/>
      <c r="E679" s="17"/>
      <c r="F679" s="17"/>
      <c r="G679" s="17"/>
      <c r="H679" s="17"/>
      <c r="I679" s="17"/>
      <c r="J679" s="18"/>
    </row>
    <row r="680" spans="1:10" ht="21">
      <c r="A680" s="15"/>
      <c r="B680" s="14"/>
      <c r="C680" s="15"/>
      <c r="D680" s="16"/>
      <c r="E680" s="17"/>
      <c r="F680" s="17"/>
      <c r="G680" s="17"/>
      <c r="H680" s="17"/>
      <c r="I680" s="17"/>
      <c r="J680" s="18"/>
    </row>
    <row r="681" spans="1:10" ht="21">
      <c r="A681" s="15"/>
      <c r="B681" s="14"/>
      <c r="C681" s="15"/>
      <c r="D681" s="16"/>
      <c r="E681" s="17"/>
      <c r="F681" s="17"/>
      <c r="G681" s="17"/>
      <c r="H681" s="17"/>
      <c r="I681" s="17"/>
      <c r="J681" s="18"/>
    </row>
    <row r="682" spans="1:10" ht="21">
      <c r="A682" s="15"/>
      <c r="B682" s="14"/>
      <c r="C682" s="15"/>
      <c r="D682" s="16"/>
      <c r="E682" s="17"/>
      <c r="F682" s="17"/>
      <c r="G682" s="17"/>
      <c r="H682" s="17"/>
      <c r="I682" s="17"/>
      <c r="J682" s="18"/>
    </row>
    <row r="683" spans="1:10" ht="21">
      <c r="A683" s="15"/>
      <c r="B683" s="14"/>
      <c r="C683" s="15"/>
      <c r="D683" s="16"/>
      <c r="E683" s="17"/>
      <c r="F683" s="17"/>
      <c r="G683" s="17"/>
      <c r="H683" s="17"/>
      <c r="I683" s="17"/>
      <c r="J683" s="18"/>
    </row>
    <row r="684" spans="1:10" ht="21">
      <c r="A684" s="15"/>
      <c r="B684" s="14"/>
      <c r="C684" s="15"/>
      <c r="D684" s="16"/>
      <c r="E684" s="17"/>
      <c r="F684" s="17"/>
      <c r="G684" s="17"/>
      <c r="H684" s="17"/>
      <c r="I684" s="17"/>
      <c r="J684" s="18"/>
    </row>
    <row r="685" spans="1:10" ht="21">
      <c r="A685" s="15"/>
      <c r="B685" s="14"/>
      <c r="C685" s="15"/>
      <c r="D685" s="16"/>
      <c r="E685" s="17"/>
      <c r="F685" s="17"/>
      <c r="G685" s="17"/>
      <c r="H685" s="17"/>
      <c r="I685" s="17"/>
      <c r="J685" s="18"/>
    </row>
    <row r="686" spans="1:10" ht="21">
      <c r="A686" s="15"/>
      <c r="B686" s="14"/>
      <c r="C686" s="15"/>
      <c r="D686" s="16"/>
      <c r="E686" s="17"/>
      <c r="F686" s="17"/>
      <c r="G686" s="17"/>
      <c r="H686" s="17"/>
      <c r="I686" s="17"/>
      <c r="J686" s="18"/>
    </row>
    <row r="687" spans="1:10" ht="21">
      <c r="A687" s="15"/>
      <c r="B687" s="14"/>
      <c r="C687" s="15"/>
      <c r="D687" s="16"/>
      <c r="E687" s="17"/>
      <c r="F687" s="17"/>
      <c r="G687" s="17"/>
      <c r="H687" s="17"/>
      <c r="I687" s="17"/>
      <c r="J687" s="18"/>
    </row>
    <row r="688" spans="1:10" ht="21">
      <c r="A688" s="15"/>
      <c r="B688" s="14"/>
      <c r="C688" s="15"/>
      <c r="D688" s="16"/>
      <c r="E688" s="17"/>
      <c r="F688" s="17"/>
      <c r="G688" s="17"/>
      <c r="H688" s="17"/>
      <c r="I688" s="17"/>
      <c r="J688" s="18"/>
    </row>
    <row r="689" spans="1:10" ht="21">
      <c r="A689" s="15"/>
      <c r="B689" s="14"/>
      <c r="C689" s="15"/>
      <c r="D689" s="16"/>
      <c r="E689" s="17"/>
      <c r="F689" s="17"/>
      <c r="G689" s="17"/>
      <c r="H689" s="17"/>
      <c r="I689" s="17"/>
      <c r="J689" s="18"/>
    </row>
    <row r="690" spans="1:10" ht="21">
      <c r="A690" s="22"/>
      <c r="B690" s="21"/>
      <c r="C690" s="22"/>
      <c r="D690" s="23"/>
      <c r="E690" s="24"/>
      <c r="F690" s="24"/>
      <c r="G690" s="24"/>
      <c r="H690" s="24"/>
      <c r="I690" s="24"/>
      <c r="J690" s="21"/>
    </row>
    <row r="691" spans="1:10" ht="23.25">
      <c r="A691" s="513" t="s">
        <v>0</v>
      </c>
      <c r="B691" s="513"/>
      <c r="C691" s="513"/>
      <c r="D691" s="513"/>
      <c r="E691" s="513"/>
      <c r="F691" s="513"/>
      <c r="G691" s="513"/>
      <c r="H691" s="513"/>
      <c r="I691" s="513"/>
      <c r="J691" s="513"/>
    </row>
    <row r="692" spans="1:2" ht="21">
      <c r="A692" s="515" t="s">
        <v>1</v>
      </c>
      <c r="B692" s="515"/>
    </row>
    <row r="693" ht="21.75" thickBot="1">
      <c r="A693" s="2"/>
    </row>
    <row r="694" spans="1:10" ht="21">
      <c r="A694" s="516" t="s">
        <v>2</v>
      </c>
      <c r="B694" s="518" t="s">
        <v>3</v>
      </c>
      <c r="C694" s="520" t="s">
        <v>4</v>
      </c>
      <c r="D694" s="520"/>
      <c r="E694" s="521" t="s">
        <v>5</v>
      </c>
      <c r="F694" s="522"/>
      <c r="G694" s="521" t="s">
        <v>6</v>
      </c>
      <c r="H694" s="523"/>
      <c r="I694" s="3" t="s">
        <v>7</v>
      </c>
      <c r="J694" s="524" t="s">
        <v>8</v>
      </c>
    </row>
    <row r="695" spans="1:10" ht="21">
      <c r="A695" s="517"/>
      <c r="B695" s="519"/>
      <c r="C695" s="4" t="s">
        <v>9</v>
      </c>
      <c r="D695" s="4" t="s">
        <v>10</v>
      </c>
      <c r="E695" s="5" t="s">
        <v>11</v>
      </c>
      <c r="F695" s="5" t="s">
        <v>12</v>
      </c>
      <c r="G695" s="5" t="s">
        <v>11</v>
      </c>
      <c r="H695" s="6" t="s">
        <v>12</v>
      </c>
      <c r="I695" s="5" t="s">
        <v>13</v>
      </c>
      <c r="J695" s="525"/>
    </row>
    <row r="696" spans="1:10" ht="21">
      <c r="A696" s="9"/>
      <c r="B696" s="53"/>
      <c r="C696" s="9"/>
      <c r="D696" s="10"/>
      <c r="E696" s="11"/>
      <c r="F696" s="11"/>
      <c r="G696" s="11"/>
      <c r="H696" s="11"/>
      <c r="I696" s="11"/>
      <c r="J696" s="12"/>
    </row>
    <row r="697" spans="1:10" ht="21">
      <c r="A697" s="15"/>
      <c r="B697" s="14"/>
      <c r="C697" s="15"/>
      <c r="D697" s="16"/>
      <c r="E697" s="17"/>
      <c r="F697" s="17"/>
      <c r="G697" s="17"/>
      <c r="H697" s="17"/>
      <c r="I697" s="17"/>
      <c r="J697" s="18"/>
    </row>
    <row r="698" spans="1:10" ht="21">
      <c r="A698" s="15"/>
      <c r="B698" s="14"/>
      <c r="C698" s="15"/>
      <c r="D698" s="16"/>
      <c r="E698" s="17"/>
      <c r="F698" s="17"/>
      <c r="G698" s="17"/>
      <c r="H698" s="17"/>
      <c r="I698" s="17"/>
      <c r="J698" s="18"/>
    </row>
    <row r="699" spans="1:10" ht="21">
      <c r="A699" s="15"/>
      <c r="B699" s="14"/>
      <c r="C699" s="15"/>
      <c r="D699" s="16"/>
      <c r="E699" s="17"/>
      <c r="F699" s="17"/>
      <c r="G699" s="17"/>
      <c r="H699" s="17"/>
      <c r="I699" s="17"/>
      <c r="J699" s="18"/>
    </row>
    <row r="700" spans="1:10" ht="21">
      <c r="A700" s="15"/>
      <c r="B700" s="14"/>
      <c r="C700" s="15"/>
      <c r="D700" s="16"/>
      <c r="E700" s="17"/>
      <c r="F700" s="17"/>
      <c r="G700" s="17"/>
      <c r="H700" s="17"/>
      <c r="I700" s="17"/>
      <c r="J700" s="18"/>
    </row>
    <row r="701" spans="1:10" ht="21">
      <c r="A701" s="15"/>
      <c r="B701" s="14"/>
      <c r="C701" s="15"/>
      <c r="D701" s="16"/>
      <c r="E701" s="17"/>
      <c r="F701" s="17"/>
      <c r="G701" s="17"/>
      <c r="H701" s="17"/>
      <c r="I701" s="17"/>
      <c r="J701" s="18"/>
    </row>
    <row r="702" spans="1:10" ht="21">
      <c r="A702" s="15"/>
      <c r="B702" s="14"/>
      <c r="C702" s="15"/>
      <c r="D702" s="16"/>
      <c r="E702" s="17"/>
      <c r="F702" s="17"/>
      <c r="G702" s="17"/>
      <c r="H702" s="17"/>
      <c r="I702" s="17"/>
      <c r="J702" s="18"/>
    </row>
    <row r="703" spans="1:10" ht="21">
      <c r="A703" s="15"/>
      <c r="B703" s="14"/>
      <c r="C703" s="15"/>
      <c r="D703" s="16"/>
      <c r="E703" s="17"/>
      <c r="F703" s="17"/>
      <c r="G703" s="17"/>
      <c r="H703" s="17"/>
      <c r="I703" s="17"/>
      <c r="J703" s="18"/>
    </row>
    <row r="704" spans="1:10" ht="21">
      <c r="A704" s="15"/>
      <c r="B704" s="14"/>
      <c r="C704" s="15"/>
      <c r="D704" s="16"/>
      <c r="E704" s="17"/>
      <c r="F704" s="17"/>
      <c r="G704" s="17"/>
      <c r="H704" s="17"/>
      <c r="I704" s="17"/>
      <c r="J704" s="18"/>
    </row>
    <row r="705" spans="1:10" ht="21">
      <c r="A705" s="15"/>
      <c r="B705" s="14"/>
      <c r="C705" s="15"/>
      <c r="D705" s="16"/>
      <c r="E705" s="17"/>
      <c r="F705" s="17"/>
      <c r="G705" s="17"/>
      <c r="H705" s="17"/>
      <c r="I705" s="17"/>
      <c r="J705" s="18"/>
    </row>
    <row r="706" spans="1:10" ht="21">
      <c r="A706" s="15"/>
      <c r="B706" s="14"/>
      <c r="C706" s="15"/>
      <c r="D706" s="16"/>
      <c r="E706" s="17"/>
      <c r="F706" s="17"/>
      <c r="G706" s="17"/>
      <c r="H706" s="17"/>
      <c r="I706" s="17"/>
      <c r="J706" s="18"/>
    </row>
    <row r="707" spans="1:10" ht="21">
      <c r="A707" s="15"/>
      <c r="B707" s="14"/>
      <c r="C707" s="15"/>
      <c r="D707" s="16"/>
      <c r="E707" s="17"/>
      <c r="F707" s="17"/>
      <c r="G707" s="17"/>
      <c r="H707" s="17"/>
      <c r="I707" s="17"/>
      <c r="J707" s="18"/>
    </row>
    <row r="708" spans="1:10" ht="21">
      <c r="A708" s="15"/>
      <c r="B708" s="14"/>
      <c r="C708" s="15"/>
      <c r="D708" s="16"/>
      <c r="E708" s="17"/>
      <c r="F708" s="17"/>
      <c r="G708" s="17"/>
      <c r="H708" s="17"/>
      <c r="I708" s="17"/>
      <c r="J708" s="18"/>
    </row>
    <row r="709" spans="1:10" ht="21">
      <c r="A709" s="15"/>
      <c r="B709" s="14"/>
      <c r="C709" s="15"/>
      <c r="D709" s="16"/>
      <c r="E709" s="17"/>
      <c r="F709" s="17"/>
      <c r="G709" s="17"/>
      <c r="H709" s="17"/>
      <c r="I709" s="17"/>
      <c r="J709" s="18"/>
    </row>
    <row r="710" spans="1:10" ht="21">
      <c r="A710" s="15"/>
      <c r="B710" s="14"/>
      <c r="C710" s="15"/>
      <c r="D710" s="16"/>
      <c r="E710" s="17"/>
      <c r="F710" s="17"/>
      <c r="G710" s="17"/>
      <c r="H710" s="17"/>
      <c r="I710" s="17"/>
      <c r="J710" s="18"/>
    </row>
    <row r="711" spans="1:10" ht="21">
      <c r="A711" s="15"/>
      <c r="B711" s="14"/>
      <c r="C711" s="15"/>
      <c r="D711" s="16"/>
      <c r="E711" s="17"/>
      <c r="F711" s="17"/>
      <c r="G711" s="17"/>
      <c r="H711" s="17"/>
      <c r="I711" s="17"/>
      <c r="J711" s="18"/>
    </row>
    <row r="712" spans="1:10" ht="21">
      <c r="A712" s="15"/>
      <c r="B712" s="14"/>
      <c r="C712" s="15"/>
      <c r="D712" s="16"/>
      <c r="E712" s="17"/>
      <c r="F712" s="17"/>
      <c r="G712" s="17"/>
      <c r="H712" s="17"/>
      <c r="I712" s="17"/>
      <c r="J712" s="18"/>
    </row>
    <row r="713" spans="1:10" ht="21">
      <c r="A713" s="15"/>
      <c r="B713" s="14"/>
      <c r="C713" s="15"/>
      <c r="D713" s="16"/>
      <c r="E713" s="17"/>
      <c r="F713" s="17"/>
      <c r="G713" s="17"/>
      <c r="H713" s="17"/>
      <c r="I713" s="17"/>
      <c r="J713" s="18"/>
    </row>
    <row r="714" spans="1:10" ht="21">
      <c r="A714" s="15"/>
      <c r="B714" s="14"/>
      <c r="C714" s="15"/>
      <c r="D714" s="16"/>
      <c r="E714" s="17"/>
      <c r="F714" s="17"/>
      <c r="G714" s="17"/>
      <c r="H714" s="17"/>
      <c r="I714" s="17"/>
      <c r="J714" s="18"/>
    </row>
    <row r="715" spans="1:10" ht="21">
      <c r="A715" s="15"/>
      <c r="B715" s="14"/>
      <c r="C715" s="15"/>
      <c r="D715" s="16"/>
      <c r="E715" s="17"/>
      <c r="F715" s="17"/>
      <c r="G715" s="17"/>
      <c r="H715" s="17"/>
      <c r="I715" s="17"/>
      <c r="J715" s="18"/>
    </row>
    <row r="716" spans="1:10" ht="21">
      <c r="A716" s="22"/>
      <c r="B716" s="21"/>
      <c r="C716" s="22"/>
      <c r="D716" s="23"/>
      <c r="E716" s="24"/>
      <c r="F716" s="24"/>
      <c r="G716" s="24"/>
      <c r="H716" s="24"/>
      <c r="I716" s="24"/>
      <c r="J716" s="21"/>
    </row>
    <row r="717" spans="1:10" ht="23.25">
      <c r="A717" s="513" t="s">
        <v>0</v>
      </c>
      <c r="B717" s="513"/>
      <c r="C717" s="513"/>
      <c r="D717" s="513"/>
      <c r="E717" s="513"/>
      <c r="F717" s="513"/>
      <c r="G717" s="513"/>
      <c r="H717" s="513"/>
      <c r="I717" s="513"/>
      <c r="J717" s="513"/>
    </row>
    <row r="718" spans="1:2" ht="21">
      <c r="A718" s="515" t="s">
        <v>1</v>
      </c>
      <c r="B718" s="515"/>
    </row>
    <row r="719" ht="21.75" thickBot="1">
      <c r="A719" s="2"/>
    </row>
    <row r="720" spans="1:10" ht="21">
      <c r="A720" s="516" t="s">
        <v>2</v>
      </c>
      <c r="B720" s="518" t="s">
        <v>3</v>
      </c>
      <c r="C720" s="520" t="s">
        <v>4</v>
      </c>
      <c r="D720" s="520"/>
      <c r="E720" s="521" t="s">
        <v>5</v>
      </c>
      <c r="F720" s="522"/>
      <c r="G720" s="521" t="s">
        <v>6</v>
      </c>
      <c r="H720" s="523"/>
      <c r="I720" s="3" t="s">
        <v>7</v>
      </c>
      <c r="J720" s="524" t="s">
        <v>8</v>
      </c>
    </row>
    <row r="721" spans="1:10" ht="21">
      <c r="A721" s="517"/>
      <c r="B721" s="519"/>
      <c r="C721" s="4" t="s">
        <v>9</v>
      </c>
      <c r="D721" s="4" t="s">
        <v>10</v>
      </c>
      <c r="E721" s="5" t="s">
        <v>11</v>
      </c>
      <c r="F721" s="5" t="s">
        <v>12</v>
      </c>
      <c r="G721" s="5" t="s">
        <v>11</v>
      </c>
      <c r="H721" s="6" t="s">
        <v>12</v>
      </c>
      <c r="I721" s="5" t="s">
        <v>13</v>
      </c>
      <c r="J721" s="525"/>
    </row>
    <row r="722" spans="1:10" ht="21">
      <c r="A722" s="9"/>
      <c r="B722" s="53"/>
      <c r="C722" s="9"/>
      <c r="D722" s="10"/>
      <c r="E722" s="11"/>
      <c r="F722" s="11"/>
      <c r="G722" s="11"/>
      <c r="H722" s="11"/>
      <c r="I722" s="11"/>
      <c r="J722" s="12"/>
    </row>
    <row r="723" spans="1:10" ht="21">
      <c r="A723" s="15"/>
      <c r="B723" s="14"/>
      <c r="C723" s="15"/>
      <c r="D723" s="16"/>
      <c r="E723" s="17"/>
      <c r="F723" s="17"/>
      <c r="G723" s="17"/>
      <c r="H723" s="17"/>
      <c r="I723" s="17"/>
      <c r="J723" s="18"/>
    </row>
    <row r="724" spans="1:10" ht="21">
      <c r="A724" s="15"/>
      <c r="B724" s="14"/>
      <c r="C724" s="15"/>
      <c r="D724" s="16"/>
      <c r="E724" s="17"/>
      <c r="F724" s="17"/>
      <c r="G724" s="17"/>
      <c r="H724" s="17"/>
      <c r="I724" s="17"/>
      <c r="J724" s="18"/>
    </row>
    <row r="725" spans="1:10" ht="21">
      <c r="A725" s="15"/>
      <c r="B725" s="14"/>
      <c r="C725" s="15"/>
      <c r="D725" s="16"/>
      <c r="E725" s="17"/>
      <c r="F725" s="17"/>
      <c r="G725" s="17"/>
      <c r="H725" s="17"/>
      <c r="I725" s="17"/>
      <c r="J725" s="18"/>
    </row>
    <row r="726" spans="1:10" ht="21">
      <c r="A726" s="15"/>
      <c r="B726" s="14"/>
      <c r="C726" s="15"/>
      <c r="D726" s="16"/>
      <c r="E726" s="17"/>
      <c r="F726" s="17"/>
      <c r="G726" s="17"/>
      <c r="H726" s="17"/>
      <c r="I726" s="17"/>
      <c r="J726" s="18"/>
    </row>
    <row r="727" spans="1:10" ht="21">
      <c r="A727" s="15"/>
      <c r="B727" s="14"/>
      <c r="C727" s="15"/>
      <c r="D727" s="16"/>
      <c r="E727" s="17"/>
      <c r="F727" s="17"/>
      <c r="G727" s="17"/>
      <c r="H727" s="17"/>
      <c r="I727" s="17"/>
      <c r="J727" s="18"/>
    </row>
    <row r="728" spans="1:10" ht="21">
      <c r="A728" s="15"/>
      <c r="B728" s="14"/>
      <c r="C728" s="15"/>
      <c r="D728" s="16"/>
      <c r="E728" s="17"/>
      <c r="F728" s="17"/>
      <c r="G728" s="17"/>
      <c r="H728" s="17"/>
      <c r="I728" s="17"/>
      <c r="J728" s="18"/>
    </row>
    <row r="729" spans="1:10" ht="21">
      <c r="A729" s="15"/>
      <c r="B729" s="14"/>
      <c r="C729" s="15"/>
      <c r="D729" s="16"/>
      <c r="E729" s="17"/>
      <c r="F729" s="17"/>
      <c r="G729" s="17"/>
      <c r="H729" s="17"/>
      <c r="I729" s="17"/>
      <c r="J729" s="18"/>
    </row>
    <row r="730" spans="1:10" ht="21">
      <c r="A730" s="15"/>
      <c r="B730" s="14"/>
      <c r="C730" s="15"/>
      <c r="D730" s="16"/>
      <c r="E730" s="17"/>
      <c r="F730" s="17"/>
      <c r="G730" s="17"/>
      <c r="H730" s="17"/>
      <c r="I730" s="17"/>
      <c r="J730" s="18"/>
    </row>
    <row r="731" spans="1:10" ht="21">
      <c r="A731" s="15"/>
      <c r="B731" s="14"/>
      <c r="C731" s="15"/>
      <c r="D731" s="16"/>
      <c r="E731" s="17"/>
      <c r="F731" s="17"/>
      <c r="G731" s="17"/>
      <c r="H731" s="17"/>
      <c r="I731" s="17"/>
      <c r="J731" s="18"/>
    </row>
    <row r="732" spans="1:10" ht="21">
      <c r="A732" s="15"/>
      <c r="B732" s="14"/>
      <c r="C732" s="15"/>
      <c r="D732" s="16"/>
      <c r="E732" s="17"/>
      <c r="F732" s="17"/>
      <c r="G732" s="17"/>
      <c r="H732" s="17"/>
      <c r="I732" s="17"/>
      <c r="J732" s="18"/>
    </row>
    <row r="733" spans="1:10" ht="21">
      <c r="A733" s="15"/>
      <c r="B733" s="14"/>
      <c r="C733" s="15"/>
      <c r="D733" s="16"/>
      <c r="E733" s="17"/>
      <c r="F733" s="17"/>
      <c r="G733" s="17"/>
      <c r="H733" s="17"/>
      <c r="I733" s="17"/>
      <c r="J733" s="18"/>
    </row>
    <row r="734" spans="1:10" ht="21">
      <c r="A734" s="15"/>
      <c r="B734" s="14"/>
      <c r="C734" s="15"/>
      <c r="D734" s="16"/>
      <c r="E734" s="17"/>
      <c r="F734" s="17"/>
      <c r="G734" s="17"/>
      <c r="H734" s="17"/>
      <c r="I734" s="17"/>
      <c r="J734" s="18"/>
    </row>
    <row r="735" spans="1:10" ht="21">
      <c r="A735" s="15"/>
      <c r="B735" s="14"/>
      <c r="C735" s="15"/>
      <c r="D735" s="16"/>
      <c r="E735" s="17"/>
      <c r="F735" s="17"/>
      <c r="G735" s="17"/>
      <c r="H735" s="17"/>
      <c r="I735" s="17"/>
      <c r="J735" s="18"/>
    </row>
    <row r="736" spans="1:10" ht="21">
      <c r="A736" s="15"/>
      <c r="B736" s="14"/>
      <c r="C736" s="15"/>
      <c r="D736" s="16"/>
      <c r="E736" s="17"/>
      <c r="F736" s="17"/>
      <c r="G736" s="17"/>
      <c r="H736" s="17"/>
      <c r="I736" s="17"/>
      <c r="J736" s="18"/>
    </row>
    <row r="737" spans="1:10" ht="21">
      <c r="A737" s="15"/>
      <c r="B737" s="14"/>
      <c r="C737" s="15"/>
      <c r="D737" s="16"/>
      <c r="E737" s="17"/>
      <c r="F737" s="17"/>
      <c r="G737" s="17"/>
      <c r="H737" s="17"/>
      <c r="I737" s="17"/>
      <c r="J737" s="18"/>
    </row>
    <row r="738" spans="1:10" ht="21">
      <c r="A738" s="15"/>
      <c r="B738" s="14"/>
      <c r="C738" s="15"/>
      <c r="D738" s="16"/>
      <c r="E738" s="17"/>
      <c r="F738" s="17"/>
      <c r="G738" s="17"/>
      <c r="H738" s="17"/>
      <c r="I738" s="17"/>
      <c r="J738" s="18"/>
    </row>
    <row r="739" spans="1:10" ht="21">
      <c r="A739" s="15"/>
      <c r="B739" s="14"/>
      <c r="C739" s="15"/>
      <c r="D739" s="16"/>
      <c r="E739" s="17"/>
      <c r="F739" s="17"/>
      <c r="G739" s="17"/>
      <c r="H739" s="17"/>
      <c r="I739" s="17"/>
      <c r="J739" s="18"/>
    </row>
    <row r="740" spans="1:10" ht="21">
      <c r="A740" s="15"/>
      <c r="B740" s="14"/>
      <c r="C740" s="15"/>
      <c r="D740" s="16"/>
      <c r="E740" s="17"/>
      <c r="F740" s="17"/>
      <c r="G740" s="17"/>
      <c r="H740" s="17"/>
      <c r="I740" s="17"/>
      <c r="J740" s="18"/>
    </row>
    <row r="741" spans="1:10" ht="21">
      <c r="A741" s="15"/>
      <c r="B741" s="14"/>
      <c r="C741" s="15"/>
      <c r="D741" s="16"/>
      <c r="E741" s="17"/>
      <c r="F741" s="17"/>
      <c r="G741" s="17"/>
      <c r="H741" s="17"/>
      <c r="I741" s="17"/>
      <c r="J741" s="18"/>
    </row>
    <row r="742" spans="1:10" ht="21">
      <c r="A742" s="22"/>
      <c r="B742" s="21"/>
      <c r="C742" s="22"/>
      <c r="D742" s="23"/>
      <c r="E742" s="24"/>
      <c r="F742" s="24"/>
      <c r="G742" s="24"/>
      <c r="H742" s="24"/>
      <c r="I742" s="24"/>
      <c r="J742" s="21"/>
    </row>
    <row r="743" spans="1:10" ht="23.25">
      <c r="A743" s="513" t="s">
        <v>0</v>
      </c>
      <c r="B743" s="513"/>
      <c r="C743" s="513"/>
      <c r="D743" s="513"/>
      <c r="E743" s="513"/>
      <c r="F743" s="513"/>
      <c r="G743" s="513"/>
      <c r="H743" s="513"/>
      <c r="I743" s="513"/>
      <c r="J743" s="513"/>
    </row>
    <row r="744" spans="1:2" ht="21">
      <c r="A744" s="515" t="s">
        <v>1</v>
      </c>
      <c r="B744" s="515"/>
    </row>
    <row r="745" ht="21.75" thickBot="1">
      <c r="A745" s="2"/>
    </row>
    <row r="746" spans="1:10" ht="21">
      <c r="A746" s="516" t="s">
        <v>2</v>
      </c>
      <c r="B746" s="518" t="s">
        <v>3</v>
      </c>
      <c r="C746" s="520" t="s">
        <v>4</v>
      </c>
      <c r="D746" s="520"/>
      <c r="E746" s="521" t="s">
        <v>5</v>
      </c>
      <c r="F746" s="522"/>
      <c r="G746" s="521" t="s">
        <v>6</v>
      </c>
      <c r="H746" s="523"/>
      <c r="I746" s="3" t="s">
        <v>7</v>
      </c>
      <c r="J746" s="524" t="s">
        <v>8</v>
      </c>
    </row>
    <row r="747" spans="1:10" ht="21">
      <c r="A747" s="517"/>
      <c r="B747" s="519"/>
      <c r="C747" s="4" t="s">
        <v>9</v>
      </c>
      <c r="D747" s="4" t="s">
        <v>10</v>
      </c>
      <c r="E747" s="5" t="s">
        <v>11</v>
      </c>
      <c r="F747" s="5" t="s">
        <v>12</v>
      </c>
      <c r="G747" s="5" t="s">
        <v>11</v>
      </c>
      <c r="H747" s="6" t="s">
        <v>12</v>
      </c>
      <c r="I747" s="5" t="s">
        <v>13</v>
      </c>
      <c r="J747" s="525"/>
    </row>
    <row r="748" spans="1:10" ht="21">
      <c r="A748" s="9"/>
      <c r="B748" s="53"/>
      <c r="C748" s="9"/>
      <c r="D748" s="10"/>
      <c r="E748" s="11"/>
      <c r="F748" s="11"/>
      <c r="G748" s="11"/>
      <c r="H748" s="11"/>
      <c r="I748" s="11"/>
      <c r="J748" s="12"/>
    </row>
    <row r="749" spans="1:10" ht="21">
      <c r="A749" s="15"/>
      <c r="B749" s="14"/>
      <c r="C749" s="15"/>
      <c r="D749" s="16"/>
      <c r="E749" s="17"/>
      <c r="F749" s="17"/>
      <c r="G749" s="17"/>
      <c r="H749" s="17"/>
      <c r="I749" s="17"/>
      <c r="J749" s="18"/>
    </row>
    <row r="750" spans="1:10" ht="21">
      <c r="A750" s="15"/>
      <c r="B750" s="14"/>
      <c r="C750" s="15"/>
      <c r="D750" s="16"/>
      <c r="E750" s="17"/>
      <c r="F750" s="17"/>
      <c r="G750" s="17"/>
      <c r="H750" s="17"/>
      <c r="I750" s="17"/>
      <c r="J750" s="18"/>
    </row>
    <row r="751" spans="1:10" ht="21">
      <c r="A751" s="15"/>
      <c r="B751" s="14"/>
      <c r="C751" s="15"/>
      <c r="D751" s="16"/>
      <c r="E751" s="17"/>
      <c r="F751" s="17"/>
      <c r="G751" s="17"/>
      <c r="H751" s="17"/>
      <c r="I751" s="17"/>
      <c r="J751" s="18"/>
    </row>
    <row r="752" spans="1:10" ht="21">
      <c r="A752" s="15"/>
      <c r="B752" s="14"/>
      <c r="C752" s="15"/>
      <c r="D752" s="16"/>
      <c r="E752" s="17"/>
      <c r="F752" s="17"/>
      <c r="G752" s="17"/>
      <c r="H752" s="17"/>
      <c r="I752" s="17"/>
      <c r="J752" s="18"/>
    </row>
    <row r="753" spans="1:10" ht="21">
      <c r="A753" s="15"/>
      <c r="B753" s="14"/>
      <c r="C753" s="15"/>
      <c r="D753" s="16"/>
      <c r="E753" s="17"/>
      <c r="F753" s="17"/>
      <c r="G753" s="17"/>
      <c r="H753" s="17"/>
      <c r="I753" s="17"/>
      <c r="J753" s="18"/>
    </row>
    <row r="754" spans="1:10" ht="21">
      <c r="A754" s="15"/>
      <c r="B754" s="14"/>
      <c r="C754" s="15"/>
      <c r="D754" s="16"/>
      <c r="E754" s="17"/>
      <c r="F754" s="17"/>
      <c r="G754" s="17"/>
      <c r="H754" s="17"/>
      <c r="I754" s="17"/>
      <c r="J754" s="18"/>
    </row>
    <row r="755" spans="1:10" ht="21">
      <c r="A755" s="15"/>
      <c r="B755" s="14"/>
      <c r="C755" s="15"/>
      <c r="D755" s="16"/>
      <c r="E755" s="17"/>
      <c r="F755" s="17"/>
      <c r="G755" s="17"/>
      <c r="H755" s="17"/>
      <c r="I755" s="17"/>
      <c r="J755" s="18"/>
    </row>
    <row r="756" spans="1:10" ht="21">
      <c r="A756" s="15"/>
      <c r="B756" s="14"/>
      <c r="C756" s="15"/>
      <c r="D756" s="16"/>
      <c r="E756" s="17"/>
      <c r="F756" s="17"/>
      <c r="G756" s="17"/>
      <c r="H756" s="17"/>
      <c r="I756" s="17"/>
      <c r="J756" s="18"/>
    </row>
    <row r="757" spans="1:10" ht="21">
      <c r="A757" s="15"/>
      <c r="B757" s="14"/>
      <c r="C757" s="15"/>
      <c r="D757" s="16"/>
      <c r="E757" s="17"/>
      <c r="F757" s="17"/>
      <c r="G757" s="17"/>
      <c r="H757" s="17"/>
      <c r="I757" s="17"/>
      <c r="J757" s="18"/>
    </row>
    <row r="758" spans="1:10" ht="21">
      <c r="A758" s="15"/>
      <c r="B758" s="14"/>
      <c r="C758" s="15"/>
      <c r="D758" s="16"/>
      <c r="E758" s="17"/>
      <c r="F758" s="17"/>
      <c r="G758" s="17"/>
      <c r="H758" s="17"/>
      <c r="I758" s="17"/>
      <c r="J758" s="18"/>
    </row>
    <row r="759" spans="1:10" ht="21">
      <c r="A759" s="15"/>
      <c r="B759" s="14"/>
      <c r="C759" s="15"/>
      <c r="D759" s="16"/>
      <c r="E759" s="17"/>
      <c r="F759" s="17"/>
      <c r="G759" s="17"/>
      <c r="H759" s="17"/>
      <c r="I759" s="17"/>
      <c r="J759" s="18"/>
    </row>
    <row r="760" spans="1:10" ht="21">
      <c r="A760" s="15"/>
      <c r="B760" s="14"/>
      <c r="C760" s="15"/>
      <c r="D760" s="16"/>
      <c r="E760" s="17"/>
      <c r="F760" s="17"/>
      <c r="G760" s="17"/>
      <c r="H760" s="17"/>
      <c r="I760" s="17"/>
      <c r="J760" s="18"/>
    </row>
    <row r="761" spans="1:10" ht="21">
      <c r="A761" s="15"/>
      <c r="B761" s="14"/>
      <c r="C761" s="15"/>
      <c r="D761" s="16"/>
      <c r="E761" s="17"/>
      <c r="F761" s="17"/>
      <c r="G761" s="17"/>
      <c r="H761" s="17"/>
      <c r="I761" s="17"/>
      <c r="J761" s="18"/>
    </row>
    <row r="762" spans="1:10" ht="21">
      <c r="A762" s="15"/>
      <c r="B762" s="14"/>
      <c r="C762" s="15"/>
      <c r="D762" s="16"/>
      <c r="E762" s="17"/>
      <c r="F762" s="17"/>
      <c r="G762" s="17"/>
      <c r="H762" s="17"/>
      <c r="I762" s="17"/>
      <c r="J762" s="18"/>
    </row>
    <row r="763" spans="1:10" ht="21">
      <c r="A763" s="15"/>
      <c r="B763" s="14"/>
      <c r="C763" s="15"/>
      <c r="D763" s="16"/>
      <c r="E763" s="17"/>
      <c r="F763" s="17"/>
      <c r="G763" s="17"/>
      <c r="H763" s="17"/>
      <c r="I763" s="17"/>
      <c r="J763" s="18"/>
    </row>
    <row r="764" spans="1:10" ht="21">
      <c r="A764" s="15"/>
      <c r="B764" s="14"/>
      <c r="C764" s="15"/>
      <c r="D764" s="16"/>
      <c r="E764" s="17"/>
      <c r="F764" s="17"/>
      <c r="G764" s="17"/>
      <c r="H764" s="17"/>
      <c r="I764" s="17"/>
      <c r="J764" s="18"/>
    </row>
    <row r="765" spans="1:10" ht="21">
      <c r="A765" s="15"/>
      <c r="B765" s="14"/>
      <c r="C765" s="15"/>
      <c r="D765" s="16"/>
      <c r="E765" s="17"/>
      <c r="F765" s="17"/>
      <c r="G765" s="17"/>
      <c r="H765" s="17"/>
      <c r="I765" s="17"/>
      <c r="J765" s="18"/>
    </row>
    <row r="766" spans="1:10" ht="21">
      <c r="A766" s="15"/>
      <c r="B766" s="14"/>
      <c r="C766" s="15"/>
      <c r="D766" s="16"/>
      <c r="E766" s="17"/>
      <c r="F766" s="17"/>
      <c r="G766" s="17"/>
      <c r="H766" s="17"/>
      <c r="I766" s="17"/>
      <c r="J766" s="18"/>
    </row>
    <row r="767" spans="1:10" ht="21">
      <c r="A767" s="15"/>
      <c r="B767" s="14"/>
      <c r="C767" s="15"/>
      <c r="D767" s="16"/>
      <c r="E767" s="17"/>
      <c r="F767" s="17"/>
      <c r="G767" s="17"/>
      <c r="H767" s="17"/>
      <c r="I767" s="17"/>
      <c r="J767" s="18"/>
    </row>
    <row r="768" spans="1:10" ht="21">
      <c r="A768" s="22"/>
      <c r="B768" s="21"/>
      <c r="C768" s="22"/>
      <c r="D768" s="23"/>
      <c r="E768" s="24"/>
      <c r="F768" s="24"/>
      <c r="G768" s="24"/>
      <c r="H768" s="24"/>
      <c r="I768" s="24"/>
      <c r="J768" s="21"/>
    </row>
    <row r="769" spans="1:10" ht="23.25">
      <c r="A769" s="513" t="s">
        <v>0</v>
      </c>
      <c r="B769" s="513"/>
      <c r="C769" s="513"/>
      <c r="D769" s="513"/>
      <c r="E769" s="513"/>
      <c r="F769" s="513"/>
      <c r="G769" s="513"/>
      <c r="H769" s="513"/>
      <c r="I769" s="513"/>
      <c r="J769" s="513"/>
    </row>
    <row r="770" spans="1:2" ht="21">
      <c r="A770" s="515" t="s">
        <v>1</v>
      </c>
      <c r="B770" s="515"/>
    </row>
    <row r="771" ht="21.75" thickBot="1">
      <c r="A771" s="2"/>
    </row>
    <row r="772" spans="1:10" ht="21">
      <c r="A772" s="516" t="s">
        <v>2</v>
      </c>
      <c r="B772" s="518" t="s">
        <v>3</v>
      </c>
      <c r="C772" s="520" t="s">
        <v>4</v>
      </c>
      <c r="D772" s="520"/>
      <c r="E772" s="521" t="s">
        <v>5</v>
      </c>
      <c r="F772" s="522"/>
      <c r="G772" s="521" t="s">
        <v>6</v>
      </c>
      <c r="H772" s="523"/>
      <c r="I772" s="3" t="s">
        <v>7</v>
      </c>
      <c r="J772" s="524" t="s">
        <v>8</v>
      </c>
    </row>
    <row r="773" spans="1:10" ht="21">
      <c r="A773" s="517"/>
      <c r="B773" s="519"/>
      <c r="C773" s="4" t="s">
        <v>9</v>
      </c>
      <c r="D773" s="4" t="s">
        <v>10</v>
      </c>
      <c r="E773" s="5" t="s">
        <v>11</v>
      </c>
      <c r="F773" s="5" t="s">
        <v>12</v>
      </c>
      <c r="G773" s="5" t="s">
        <v>11</v>
      </c>
      <c r="H773" s="6" t="s">
        <v>12</v>
      </c>
      <c r="I773" s="5" t="s">
        <v>13</v>
      </c>
      <c r="J773" s="525"/>
    </row>
    <row r="774" spans="1:10" ht="21">
      <c r="A774" s="9"/>
      <c r="B774" s="53"/>
      <c r="C774" s="9"/>
      <c r="D774" s="10"/>
      <c r="E774" s="11"/>
      <c r="F774" s="11"/>
      <c r="G774" s="11"/>
      <c r="H774" s="11"/>
      <c r="I774" s="11"/>
      <c r="J774" s="12"/>
    </row>
    <row r="775" spans="1:10" ht="21">
      <c r="A775" s="15"/>
      <c r="B775" s="14"/>
      <c r="C775" s="15"/>
      <c r="D775" s="16"/>
      <c r="E775" s="17"/>
      <c r="F775" s="17"/>
      <c r="G775" s="17"/>
      <c r="H775" s="17"/>
      <c r="I775" s="17"/>
      <c r="J775" s="18"/>
    </row>
    <row r="776" spans="1:10" ht="21">
      <c r="A776" s="15"/>
      <c r="B776" s="14"/>
      <c r="C776" s="15"/>
      <c r="D776" s="16"/>
      <c r="E776" s="17"/>
      <c r="F776" s="17"/>
      <c r="G776" s="17"/>
      <c r="H776" s="17"/>
      <c r="I776" s="17"/>
      <c r="J776" s="18"/>
    </row>
    <row r="777" spans="1:10" ht="21">
      <c r="A777" s="15"/>
      <c r="B777" s="14"/>
      <c r="C777" s="15"/>
      <c r="D777" s="16"/>
      <c r="E777" s="17"/>
      <c r="F777" s="17"/>
      <c r="G777" s="17"/>
      <c r="H777" s="17"/>
      <c r="I777" s="17"/>
      <c r="J777" s="18"/>
    </row>
    <row r="778" spans="1:10" ht="21">
      <c r="A778" s="15"/>
      <c r="B778" s="14"/>
      <c r="C778" s="15"/>
      <c r="D778" s="16"/>
      <c r="E778" s="17"/>
      <c r="F778" s="17"/>
      <c r="G778" s="17"/>
      <c r="H778" s="17"/>
      <c r="I778" s="17"/>
      <c r="J778" s="18"/>
    </row>
    <row r="779" spans="1:10" ht="21">
      <c r="A779" s="15"/>
      <c r="B779" s="14"/>
      <c r="C779" s="15"/>
      <c r="D779" s="16"/>
      <c r="E779" s="17"/>
      <c r="F779" s="17"/>
      <c r="G779" s="17"/>
      <c r="H779" s="17"/>
      <c r="I779" s="17"/>
      <c r="J779" s="18"/>
    </row>
    <row r="780" spans="1:10" ht="21">
      <c r="A780" s="15"/>
      <c r="B780" s="14"/>
      <c r="C780" s="15"/>
      <c r="D780" s="16"/>
      <c r="E780" s="17"/>
      <c r="F780" s="17"/>
      <c r="G780" s="17"/>
      <c r="H780" s="17"/>
      <c r="I780" s="17"/>
      <c r="J780" s="18"/>
    </row>
    <row r="781" spans="1:10" ht="21">
      <c r="A781" s="15"/>
      <c r="B781" s="14"/>
      <c r="C781" s="15"/>
      <c r="D781" s="16"/>
      <c r="E781" s="17"/>
      <c r="F781" s="17"/>
      <c r="G781" s="17"/>
      <c r="H781" s="17"/>
      <c r="I781" s="17"/>
      <c r="J781" s="18"/>
    </row>
    <row r="782" spans="1:10" ht="21">
      <c r="A782" s="15"/>
      <c r="B782" s="14"/>
      <c r="C782" s="15"/>
      <c r="D782" s="16"/>
      <c r="E782" s="17"/>
      <c r="F782" s="17"/>
      <c r="G782" s="17"/>
      <c r="H782" s="17"/>
      <c r="I782" s="17"/>
      <c r="J782" s="18"/>
    </row>
    <row r="783" spans="1:10" ht="21">
      <c r="A783" s="15"/>
      <c r="B783" s="14"/>
      <c r="C783" s="15"/>
      <c r="D783" s="16"/>
      <c r="E783" s="17"/>
      <c r="F783" s="17"/>
      <c r="G783" s="17"/>
      <c r="H783" s="17"/>
      <c r="I783" s="17"/>
      <c r="J783" s="18"/>
    </row>
    <row r="784" spans="1:10" ht="21">
      <c r="A784" s="15"/>
      <c r="B784" s="14"/>
      <c r="C784" s="15"/>
      <c r="D784" s="16"/>
      <c r="E784" s="17"/>
      <c r="F784" s="17"/>
      <c r="G784" s="17"/>
      <c r="H784" s="17"/>
      <c r="I784" s="17"/>
      <c r="J784" s="18"/>
    </row>
    <row r="785" spans="1:10" ht="21">
      <c r="A785" s="15"/>
      <c r="B785" s="14"/>
      <c r="C785" s="15"/>
      <c r="D785" s="16"/>
      <c r="E785" s="17"/>
      <c r="F785" s="17"/>
      <c r="G785" s="17"/>
      <c r="H785" s="17"/>
      <c r="I785" s="17"/>
      <c r="J785" s="18"/>
    </row>
    <row r="786" spans="1:10" ht="21">
      <c r="A786" s="15"/>
      <c r="B786" s="14"/>
      <c r="C786" s="15"/>
      <c r="D786" s="16"/>
      <c r="E786" s="17"/>
      <c r="F786" s="17"/>
      <c r="G786" s="17"/>
      <c r="H786" s="17"/>
      <c r="I786" s="17"/>
      <c r="J786" s="18"/>
    </row>
    <row r="787" spans="1:10" ht="21">
      <c r="A787" s="15"/>
      <c r="B787" s="14"/>
      <c r="C787" s="15"/>
      <c r="D787" s="16"/>
      <c r="E787" s="17"/>
      <c r="F787" s="17"/>
      <c r="G787" s="17"/>
      <c r="H787" s="17"/>
      <c r="I787" s="17"/>
      <c r="J787" s="18"/>
    </row>
    <row r="788" spans="1:10" ht="21">
      <c r="A788" s="15"/>
      <c r="B788" s="14"/>
      <c r="C788" s="15"/>
      <c r="D788" s="16"/>
      <c r="E788" s="17"/>
      <c r="F788" s="17"/>
      <c r="G788" s="17"/>
      <c r="H788" s="17"/>
      <c r="I788" s="17"/>
      <c r="J788" s="18"/>
    </row>
    <row r="789" spans="1:10" ht="21">
      <c r="A789" s="15"/>
      <c r="B789" s="14"/>
      <c r="C789" s="15"/>
      <c r="D789" s="16"/>
      <c r="E789" s="17"/>
      <c r="F789" s="17"/>
      <c r="G789" s="17"/>
      <c r="H789" s="17"/>
      <c r="I789" s="17"/>
      <c r="J789" s="18"/>
    </row>
    <row r="790" spans="1:10" ht="21">
      <c r="A790" s="15"/>
      <c r="B790" s="14"/>
      <c r="C790" s="15"/>
      <c r="D790" s="16"/>
      <c r="E790" s="17"/>
      <c r="F790" s="17"/>
      <c r="G790" s="17"/>
      <c r="H790" s="17"/>
      <c r="I790" s="17"/>
      <c r="J790" s="18"/>
    </row>
    <row r="791" spans="1:10" ht="21">
      <c r="A791" s="15"/>
      <c r="B791" s="14"/>
      <c r="C791" s="15"/>
      <c r="D791" s="16"/>
      <c r="E791" s="17"/>
      <c r="F791" s="17"/>
      <c r="G791" s="17"/>
      <c r="H791" s="17"/>
      <c r="I791" s="17"/>
      <c r="J791" s="18"/>
    </row>
    <row r="792" spans="1:10" ht="21">
      <c r="A792" s="15"/>
      <c r="B792" s="14"/>
      <c r="C792" s="15"/>
      <c r="D792" s="16"/>
      <c r="E792" s="17"/>
      <c r="F792" s="17"/>
      <c r="G792" s="17"/>
      <c r="H792" s="17"/>
      <c r="I792" s="17"/>
      <c r="J792" s="18"/>
    </row>
    <row r="793" spans="1:10" ht="21">
      <c r="A793" s="15"/>
      <c r="B793" s="14"/>
      <c r="C793" s="15"/>
      <c r="D793" s="16"/>
      <c r="E793" s="17"/>
      <c r="F793" s="17"/>
      <c r="G793" s="17"/>
      <c r="H793" s="17"/>
      <c r="I793" s="17"/>
      <c r="J793" s="18"/>
    </row>
    <row r="794" spans="1:10" ht="21">
      <c r="A794" s="22"/>
      <c r="B794" s="21"/>
      <c r="C794" s="22"/>
      <c r="D794" s="23"/>
      <c r="E794" s="24"/>
      <c r="F794" s="24"/>
      <c r="G794" s="24"/>
      <c r="H794" s="24"/>
      <c r="I794" s="24"/>
      <c r="J794" s="21"/>
    </row>
    <row r="795" spans="1:10" ht="23.25">
      <c r="A795" s="513" t="s">
        <v>0</v>
      </c>
      <c r="B795" s="513"/>
      <c r="C795" s="513"/>
      <c r="D795" s="513"/>
      <c r="E795" s="513"/>
      <c r="F795" s="513"/>
      <c r="G795" s="513"/>
      <c r="H795" s="513"/>
      <c r="I795" s="513"/>
      <c r="J795" s="513"/>
    </row>
    <row r="796" spans="1:2" ht="21">
      <c r="A796" s="515" t="s">
        <v>1</v>
      </c>
      <c r="B796" s="515"/>
    </row>
    <row r="797" ht="21.75" thickBot="1">
      <c r="A797" s="2"/>
    </row>
    <row r="798" spans="1:10" ht="21">
      <c r="A798" s="516" t="s">
        <v>2</v>
      </c>
      <c r="B798" s="518" t="s">
        <v>3</v>
      </c>
      <c r="C798" s="520" t="s">
        <v>4</v>
      </c>
      <c r="D798" s="520"/>
      <c r="E798" s="521" t="s">
        <v>5</v>
      </c>
      <c r="F798" s="522"/>
      <c r="G798" s="521" t="s">
        <v>6</v>
      </c>
      <c r="H798" s="523"/>
      <c r="I798" s="3" t="s">
        <v>7</v>
      </c>
      <c r="J798" s="524" t="s">
        <v>8</v>
      </c>
    </row>
    <row r="799" spans="1:10" ht="21">
      <c r="A799" s="517"/>
      <c r="B799" s="519"/>
      <c r="C799" s="4" t="s">
        <v>9</v>
      </c>
      <c r="D799" s="4" t="s">
        <v>10</v>
      </c>
      <c r="E799" s="5" t="s">
        <v>11</v>
      </c>
      <c r="F799" s="5" t="s">
        <v>12</v>
      </c>
      <c r="G799" s="5" t="s">
        <v>11</v>
      </c>
      <c r="H799" s="6" t="s">
        <v>12</v>
      </c>
      <c r="I799" s="5" t="s">
        <v>13</v>
      </c>
      <c r="J799" s="525"/>
    </row>
    <row r="800" spans="1:10" ht="21">
      <c r="A800" s="9"/>
      <c r="B800" s="53"/>
      <c r="C800" s="9"/>
      <c r="D800" s="10"/>
      <c r="E800" s="11"/>
      <c r="F800" s="11"/>
      <c r="G800" s="11"/>
      <c r="H800" s="11"/>
      <c r="I800" s="11"/>
      <c r="J800" s="12"/>
    </row>
    <row r="801" spans="1:10" ht="21">
      <c r="A801" s="15"/>
      <c r="B801" s="14"/>
      <c r="C801" s="15"/>
      <c r="D801" s="16"/>
      <c r="E801" s="17"/>
      <c r="F801" s="17"/>
      <c r="G801" s="17"/>
      <c r="H801" s="17"/>
      <c r="I801" s="17"/>
      <c r="J801" s="18"/>
    </row>
    <row r="802" spans="1:10" ht="21">
      <c r="A802" s="15"/>
      <c r="B802" s="14"/>
      <c r="C802" s="15"/>
      <c r="D802" s="16"/>
      <c r="E802" s="17"/>
      <c r="F802" s="17"/>
      <c r="G802" s="17"/>
      <c r="H802" s="17"/>
      <c r="I802" s="17"/>
      <c r="J802" s="18"/>
    </row>
    <row r="803" spans="1:10" ht="21">
      <c r="A803" s="15"/>
      <c r="B803" s="14"/>
      <c r="C803" s="15"/>
      <c r="D803" s="16"/>
      <c r="E803" s="17"/>
      <c r="F803" s="17"/>
      <c r="G803" s="17"/>
      <c r="H803" s="17"/>
      <c r="I803" s="17"/>
      <c r="J803" s="18"/>
    </row>
    <row r="804" spans="1:10" ht="21">
      <c r="A804" s="15"/>
      <c r="B804" s="14"/>
      <c r="C804" s="15"/>
      <c r="D804" s="16"/>
      <c r="E804" s="17"/>
      <c r="F804" s="17"/>
      <c r="G804" s="17"/>
      <c r="H804" s="17"/>
      <c r="I804" s="17"/>
      <c r="J804" s="18"/>
    </row>
    <row r="805" spans="1:10" ht="21">
      <c r="A805" s="15"/>
      <c r="B805" s="14"/>
      <c r="C805" s="15"/>
      <c r="D805" s="16"/>
      <c r="E805" s="17"/>
      <c r="F805" s="17"/>
      <c r="G805" s="17"/>
      <c r="H805" s="17"/>
      <c r="I805" s="17"/>
      <c r="J805" s="18"/>
    </row>
    <row r="806" spans="1:10" ht="21">
      <c r="A806" s="15"/>
      <c r="B806" s="14"/>
      <c r="C806" s="15"/>
      <c r="D806" s="16"/>
      <c r="E806" s="17"/>
      <c r="F806" s="17"/>
      <c r="G806" s="17"/>
      <c r="H806" s="17"/>
      <c r="I806" s="17"/>
      <c r="J806" s="18"/>
    </row>
    <row r="807" spans="1:10" ht="21">
      <c r="A807" s="15"/>
      <c r="B807" s="14"/>
      <c r="C807" s="15"/>
      <c r="D807" s="16"/>
      <c r="E807" s="17"/>
      <c r="F807" s="17"/>
      <c r="G807" s="17"/>
      <c r="H807" s="17"/>
      <c r="I807" s="17"/>
      <c r="J807" s="18"/>
    </row>
    <row r="808" spans="1:10" ht="21">
      <c r="A808" s="15"/>
      <c r="B808" s="14"/>
      <c r="C808" s="15"/>
      <c r="D808" s="16"/>
      <c r="E808" s="17"/>
      <c r="F808" s="17"/>
      <c r="G808" s="17"/>
      <c r="H808" s="17"/>
      <c r="I808" s="17"/>
      <c r="J808" s="18"/>
    </row>
    <row r="809" spans="1:10" ht="21">
      <c r="A809" s="15"/>
      <c r="B809" s="14"/>
      <c r="C809" s="15"/>
      <c r="D809" s="16"/>
      <c r="E809" s="17"/>
      <c r="F809" s="17"/>
      <c r="G809" s="17"/>
      <c r="H809" s="17"/>
      <c r="I809" s="17"/>
      <c r="J809" s="18"/>
    </row>
    <row r="810" spans="1:10" ht="21">
      <c r="A810" s="15"/>
      <c r="B810" s="14"/>
      <c r="C810" s="15"/>
      <c r="D810" s="16"/>
      <c r="E810" s="17"/>
      <c r="F810" s="17"/>
      <c r="G810" s="17"/>
      <c r="H810" s="17"/>
      <c r="I810" s="17"/>
      <c r="J810" s="18"/>
    </row>
    <row r="811" spans="1:10" ht="21">
      <c r="A811" s="15"/>
      <c r="B811" s="14"/>
      <c r="C811" s="15"/>
      <c r="D811" s="16"/>
      <c r="E811" s="17"/>
      <c r="F811" s="17"/>
      <c r="G811" s="17"/>
      <c r="H811" s="17"/>
      <c r="I811" s="17"/>
      <c r="J811" s="18"/>
    </row>
    <row r="812" spans="1:10" ht="21">
      <c r="A812" s="15"/>
      <c r="B812" s="14"/>
      <c r="C812" s="15"/>
      <c r="D812" s="16"/>
      <c r="E812" s="17"/>
      <c r="F812" s="17"/>
      <c r="G812" s="17"/>
      <c r="H812" s="17"/>
      <c r="I812" s="17"/>
      <c r="J812" s="18"/>
    </row>
    <row r="813" spans="1:10" ht="21">
      <c r="A813" s="15"/>
      <c r="B813" s="14"/>
      <c r="C813" s="15"/>
      <c r="D813" s="16"/>
      <c r="E813" s="17"/>
      <c r="F813" s="17"/>
      <c r="G813" s="17"/>
      <c r="H813" s="17"/>
      <c r="I813" s="17"/>
      <c r="J813" s="18"/>
    </row>
    <row r="814" spans="1:10" ht="21">
      <c r="A814" s="15"/>
      <c r="B814" s="14"/>
      <c r="C814" s="15"/>
      <c r="D814" s="16"/>
      <c r="E814" s="17"/>
      <c r="F814" s="17"/>
      <c r="G814" s="17"/>
      <c r="H814" s="17"/>
      <c r="I814" s="17"/>
      <c r="J814" s="18"/>
    </row>
    <row r="815" spans="1:10" ht="21">
      <c r="A815" s="15"/>
      <c r="B815" s="14"/>
      <c r="C815" s="15"/>
      <c r="D815" s="16"/>
      <c r="E815" s="17"/>
      <c r="F815" s="17"/>
      <c r="G815" s="17"/>
      <c r="H815" s="17"/>
      <c r="I815" s="17"/>
      <c r="J815" s="18"/>
    </row>
    <row r="816" spans="1:10" ht="21">
      <c r="A816" s="15"/>
      <c r="B816" s="14"/>
      <c r="C816" s="15"/>
      <c r="D816" s="16"/>
      <c r="E816" s="17"/>
      <c r="F816" s="17"/>
      <c r="G816" s="17"/>
      <c r="H816" s="17"/>
      <c r="I816" s="17"/>
      <c r="J816" s="18"/>
    </row>
    <row r="817" spans="1:10" ht="21">
      <c r="A817" s="15"/>
      <c r="B817" s="14"/>
      <c r="C817" s="15"/>
      <c r="D817" s="16"/>
      <c r="E817" s="17"/>
      <c r="F817" s="17"/>
      <c r="G817" s="17"/>
      <c r="H817" s="17"/>
      <c r="I817" s="17"/>
      <c r="J817" s="18"/>
    </row>
    <row r="818" spans="1:10" ht="21">
      <c r="A818" s="15"/>
      <c r="B818" s="14"/>
      <c r="C818" s="15"/>
      <c r="D818" s="16"/>
      <c r="E818" s="17"/>
      <c r="F818" s="17"/>
      <c r="G818" s="17"/>
      <c r="H818" s="17"/>
      <c r="I818" s="17"/>
      <c r="J818" s="18"/>
    </row>
    <row r="819" spans="1:10" ht="21">
      <c r="A819" s="15"/>
      <c r="B819" s="14"/>
      <c r="C819" s="15"/>
      <c r="D819" s="16"/>
      <c r="E819" s="17"/>
      <c r="F819" s="17"/>
      <c r="G819" s="17"/>
      <c r="H819" s="17"/>
      <c r="I819" s="17"/>
      <c r="J819" s="18"/>
    </row>
    <row r="820" spans="1:10" ht="21">
      <c r="A820" s="22"/>
      <c r="B820" s="21"/>
      <c r="C820" s="22"/>
      <c r="D820" s="23"/>
      <c r="E820" s="24"/>
      <c r="F820" s="24"/>
      <c r="G820" s="24"/>
      <c r="H820" s="24"/>
      <c r="I820" s="24"/>
      <c r="J820" s="21"/>
    </row>
    <row r="821" spans="1:10" ht="23.25">
      <c r="A821" s="513" t="s">
        <v>0</v>
      </c>
      <c r="B821" s="513"/>
      <c r="C821" s="513"/>
      <c r="D821" s="513"/>
      <c r="E821" s="513"/>
      <c r="F821" s="513"/>
      <c r="G821" s="513"/>
      <c r="H821" s="513"/>
      <c r="I821" s="513"/>
      <c r="J821" s="513"/>
    </row>
    <row r="822" spans="1:2" ht="21">
      <c r="A822" s="515" t="s">
        <v>1</v>
      </c>
      <c r="B822" s="515"/>
    </row>
    <row r="823" ht="21.75" thickBot="1">
      <c r="A823" s="2"/>
    </row>
    <row r="824" spans="1:10" ht="21">
      <c r="A824" s="516" t="s">
        <v>2</v>
      </c>
      <c r="B824" s="518" t="s">
        <v>3</v>
      </c>
      <c r="C824" s="520" t="s">
        <v>4</v>
      </c>
      <c r="D824" s="520"/>
      <c r="E824" s="521" t="s">
        <v>5</v>
      </c>
      <c r="F824" s="522"/>
      <c r="G824" s="521" t="s">
        <v>6</v>
      </c>
      <c r="H824" s="523"/>
      <c r="I824" s="3" t="s">
        <v>7</v>
      </c>
      <c r="J824" s="524" t="s">
        <v>8</v>
      </c>
    </row>
    <row r="825" spans="1:10" ht="21">
      <c r="A825" s="517"/>
      <c r="B825" s="519"/>
      <c r="C825" s="4" t="s">
        <v>9</v>
      </c>
      <c r="D825" s="4" t="s">
        <v>10</v>
      </c>
      <c r="E825" s="5" t="s">
        <v>11</v>
      </c>
      <c r="F825" s="5" t="s">
        <v>12</v>
      </c>
      <c r="G825" s="5" t="s">
        <v>11</v>
      </c>
      <c r="H825" s="6" t="s">
        <v>12</v>
      </c>
      <c r="I825" s="5" t="s">
        <v>13</v>
      </c>
      <c r="J825" s="525"/>
    </row>
    <row r="826" spans="1:10" ht="21">
      <c r="A826" s="9"/>
      <c r="B826" s="53"/>
      <c r="C826" s="9"/>
      <c r="D826" s="10"/>
      <c r="E826" s="11"/>
      <c r="F826" s="11"/>
      <c r="G826" s="11"/>
      <c r="H826" s="11"/>
      <c r="I826" s="11"/>
      <c r="J826" s="12"/>
    </row>
    <row r="827" spans="1:10" ht="21">
      <c r="A827" s="15"/>
      <c r="B827" s="14"/>
      <c r="C827" s="15"/>
      <c r="D827" s="16"/>
      <c r="E827" s="17"/>
      <c r="F827" s="17"/>
      <c r="G827" s="17"/>
      <c r="H827" s="17"/>
      <c r="I827" s="17"/>
      <c r="J827" s="18"/>
    </row>
    <row r="828" spans="1:10" ht="21">
      <c r="A828" s="15"/>
      <c r="B828" s="14"/>
      <c r="C828" s="15"/>
      <c r="D828" s="16"/>
      <c r="E828" s="17"/>
      <c r="F828" s="17"/>
      <c r="G828" s="17"/>
      <c r="H828" s="17"/>
      <c r="I828" s="17"/>
      <c r="J828" s="18"/>
    </row>
    <row r="829" spans="1:10" ht="21">
      <c r="A829" s="15"/>
      <c r="B829" s="14"/>
      <c r="C829" s="15"/>
      <c r="D829" s="16"/>
      <c r="E829" s="17"/>
      <c r="F829" s="17"/>
      <c r="G829" s="17"/>
      <c r="H829" s="17"/>
      <c r="I829" s="17"/>
      <c r="J829" s="18"/>
    </row>
    <row r="830" spans="1:10" ht="21">
      <c r="A830" s="15"/>
      <c r="B830" s="14"/>
      <c r="C830" s="15"/>
      <c r="D830" s="16"/>
      <c r="E830" s="17"/>
      <c r="F830" s="17"/>
      <c r="G830" s="17"/>
      <c r="H830" s="17"/>
      <c r="I830" s="17"/>
      <c r="J830" s="18"/>
    </row>
    <row r="831" spans="1:10" ht="21">
      <c r="A831" s="15"/>
      <c r="B831" s="14"/>
      <c r="C831" s="15"/>
      <c r="D831" s="16"/>
      <c r="E831" s="17"/>
      <c r="F831" s="17"/>
      <c r="G831" s="17"/>
      <c r="H831" s="17"/>
      <c r="I831" s="17"/>
      <c r="J831" s="18"/>
    </row>
    <row r="832" spans="1:10" ht="21">
      <c r="A832" s="15"/>
      <c r="B832" s="14"/>
      <c r="C832" s="15"/>
      <c r="D832" s="16"/>
      <c r="E832" s="17"/>
      <c r="F832" s="17"/>
      <c r="G832" s="17"/>
      <c r="H832" s="17"/>
      <c r="I832" s="17"/>
      <c r="J832" s="18"/>
    </row>
    <row r="833" spans="1:10" ht="21">
      <c r="A833" s="15"/>
      <c r="B833" s="14"/>
      <c r="C833" s="15"/>
      <c r="D833" s="16"/>
      <c r="E833" s="17"/>
      <c r="F833" s="17"/>
      <c r="G833" s="17"/>
      <c r="H833" s="17"/>
      <c r="I833" s="17"/>
      <c r="J833" s="18"/>
    </row>
    <row r="834" spans="1:10" ht="21">
      <c r="A834" s="15"/>
      <c r="B834" s="14"/>
      <c r="C834" s="15"/>
      <c r="D834" s="16"/>
      <c r="E834" s="17"/>
      <c r="F834" s="17"/>
      <c r="G834" s="17"/>
      <c r="H834" s="17"/>
      <c r="I834" s="17"/>
      <c r="J834" s="18"/>
    </row>
    <row r="835" spans="1:10" ht="21">
      <c r="A835" s="15"/>
      <c r="B835" s="14"/>
      <c r="C835" s="15"/>
      <c r="D835" s="16"/>
      <c r="E835" s="17"/>
      <c r="F835" s="17"/>
      <c r="G835" s="17"/>
      <c r="H835" s="17"/>
      <c r="I835" s="17"/>
      <c r="J835" s="18"/>
    </row>
    <row r="836" spans="1:10" ht="21">
      <c r="A836" s="15"/>
      <c r="B836" s="14"/>
      <c r="C836" s="15"/>
      <c r="D836" s="16"/>
      <c r="E836" s="17"/>
      <c r="F836" s="17"/>
      <c r="G836" s="17"/>
      <c r="H836" s="17"/>
      <c r="I836" s="17"/>
      <c r="J836" s="18"/>
    </row>
    <row r="837" spans="1:10" ht="21">
      <c r="A837" s="15"/>
      <c r="B837" s="14"/>
      <c r="C837" s="15"/>
      <c r="D837" s="16"/>
      <c r="E837" s="17"/>
      <c r="F837" s="17"/>
      <c r="G837" s="17"/>
      <c r="H837" s="17"/>
      <c r="I837" s="17"/>
      <c r="J837" s="18"/>
    </row>
    <row r="838" spans="1:10" ht="21">
      <c r="A838" s="15"/>
      <c r="B838" s="14"/>
      <c r="C838" s="15"/>
      <c r="D838" s="16"/>
      <c r="E838" s="17"/>
      <c r="F838" s="17"/>
      <c r="G838" s="17"/>
      <c r="H838" s="17"/>
      <c r="I838" s="17"/>
      <c r="J838" s="18"/>
    </row>
    <row r="839" spans="1:10" ht="21">
      <c r="A839" s="15"/>
      <c r="B839" s="14"/>
      <c r="C839" s="15"/>
      <c r="D839" s="16"/>
      <c r="E839" s="17"/>
      <c r="F839" s="17"/>
      <c r="G839" s="17"/>
      <c r="H839" s="17"/>
      <c r="I839" s="17"/>
      <c r="J839" s="18"/>
    </row>
    <row r="840" spans="1:10" ht="21">
      <c r="A840" s="15"/>
      <c r="B840" s="14"/>
      <c r="C840" s="15"/>
      <c r="D840" s="16"/>
      <c r="E840" s="17"/>
      <c r="F840" s="17"/>
      <c r="G840" s="17"/>
      <c r="H840" s="17"/>
      <c r="I840" s="17"/>
      <c r="J840" s="18"/>
    </row>
    <row r="841" spans="1:10" ht="21">
      <c r="A841" s="15"/>
      <c r="B841" s="14"/>
      <c r="C841" s="15"/>
      <c r="D841" s="16"/>
      <c r="E841" s="17"/>
      <c r="F841" s="17"/>
      <c r="G841" s="17"/>
      <c r="H841" s="17"/>
      <c r="I841" s="17"/>
      <c r="J841" s="18"/>
    </row>
    <row r="842" spans="1:10" ht="21">
      <c r="A842" s="15"/>
      <c r="B842" s="14"/>
      <c r="C842" s="15"/>
      <c r="D842" s="16"/>
      <c r="E842" s="17"/>
      <c r="F842" s="17"/>
      <c r="G842" s="17"/>
      <c r="H842" s="17"/>
      <c r="I842" s="17"/>
      <c r="J842" s="18"/>
    </row>
    <row r="843" spans="1:10" ht="21">
      <c r="A843" s="15"/>
      <c r="B843" s="14"/>
      <c r="C843" s="15"/>
      <c r="D843" s="16"/>
      <c r="E843" s="17"/>
      <c r="F843" s="17"/>
      <c r="G843" s="17"/>
      <c r="H843" s="17"/>
      <c r="I843" s="17"/>
      <c r="J843" s="18"/>
    </row>
    <row r="844" spans="1:10" ht="21">
      <c r="A844" s="15"/>
      <c r="B844" s="14"/>
      <c r="C844" s="15"/>
      <c r="D844" s="16"/>
      <c r="E844" s="17"/>
      <c r="F844" s="17"/>
      <c r="G844" s="17"/>
      <c r="H844" s="17"/>
      <c r="I844" s="17"/>
      <c r="J844" s="18"/>
    </row>
    <row r="845" spans="1:10" ht="21">
      <c r="A845" s="15"/>
      <c r="B845" s="14"/>
      <c r="C845" s="15"/>
      <c r="D845" s="16"/>
      <c r="E845" s="17"/>
      <c r="F845" s="17"/>
      <c r="G845" s="17"/>
      <c r="H845" s="17"/>
      <c r="I845" s="17"/>
      <c r="J845" s="18"/>
    </row>
    <row r="846" spans="1:10" ht="21">
      <c r="A846" s="22"/>
      <c r="B846" s="21"/>
      <c r="C846" s="22"/>
      <c r="D846" s="23"/>
      <c r="E846" s="24"/>
      <c r="F846" s="24"/>
      <c r="G846" s="24"/>
      <c r="H846" s="24"/>
      <c r="I846" s="24"/>
      <c r="J846" s="21"/>
    </row>
    <row r="847" spans="1:10" ht="23.25">
      <c r="A847" s="513" t="s">
        <v>0</v>
      </c>
      <c r="B847" s="513"/>
      <c r="C847" s="513"/>
      <c r="D847" s="513"/>
      <c r="E847" s="513"/>
      <c r="F847" s="513"/>
      <c r="G847" s="513"/>
      <c r="H847" s="513"/>
      <c r="I847" s="513"/>
      <c r="J847" s="513"/>
    </row>
    <row r="848" spans="1:2" ht="21">
      <c r="A848" s="515" t="s">
        <v>1</v>
      </c>
      <c r="B848" s="515"/>
    </row>
    <row r="849" ht="21.75" thickBot="1">
      <c r="A849" s="2"/>
    </row>
    <row r="850" spans="1:10" ht="21">
      <c r="A850" s="516" t="s">
        <v>2</v>
      </c>
      <c r="B850" s="518" t="s">
        <v>3</v>
      </c>
      <c r="C850" s="520" t="s">
        <v>4</v>
      </c>
      <c r="D850" s="520"/>
      <c r="E850" s="521" t="s">
        <v>5</v>
      </c>
      <c r="F850" s="522"/>
      <c r="G850" s="521" t="s">
        <v>6</v>
      </c>
      <c r="H850" s="523"/>
      <c r="I850" s="3" t="s">
        <v>7</v>
      </c>
      <c r="J850" s="524" t="s">
        <v>8</v>
      </c>
    </row>
    <row r="851" spans="1:10" ht="21">
      <c r="A851" s="517"/>
      <c r="B851" s="519"/>
      <c r="C851" s="4" t="s">
        <v>9</v>
      </c>
      <c r="D851" s="4" t="s">
        <v>10</v>
      </c>
      <c r="E851" s="5" t="s">
        <v>11</v>
      </c>
      <c r="F851" s="5" t="s">
        <v>12</v>
      </c>
      <c r="G851" s="5" t="s">
        <v>11</v>
      </c>
      <c r="H851" s="6" t="s">
        <v>12</v>
      </c>
      <c r="I851" s="5" t="s">
        <v>13</v>
      </c>
      <c r="J851" s="525"/>
    </row>
    <row r="852" spans="1:10" ht="21">
      <c r="A852" s="9"/>
      <c r="B852" s="53"/>
      <c r="C852" s="9"/>
      <c r="D852" s="10"/>
      <c r="E852" s="11"/>
      <c r="F852" s="11"/>
      <c r="G852" s="11"/>
      <c r="H852" s="11"/>
      <c r="I852" s="11"/>
      <c r="J852" s="12"/>
    </row>
    <row r="853" spans="1:10" ht="21">
      <c r="A853" s="15"/>
      <c r="B853" s="14"/>
      <c r="C853" s="15"/>
      <c r="D853" s="16"/>
      <c r="E853" s="17"/>
      <c r="F853" s="17"/>
      <c r="G853" s="17"/>
      <c r="H853" s="17"/>
      <c r="I853" s="17"/>
      <c r="J853" s="18"/>
    </row>
    <row r="854" spans="1:10" ht="21">
      <c r="A854" s="15"/>
      <c r="B854" s="14"/>
      <c r="C854" s="15"/>
      <c r="D854" s="16"/>
      <c r="E854" s="17"/>
      <c r="F854" s="17"/>
      <c r="G854" s="17"/>
      <c r="H854" s="17"/>
      <c r="I854" s="17"/>
      <c r="J854" s="18"/>
    </row>
    <row r="855" spans="1:10" ht="21">
      <c r="A855" s="15"/>
      <c r="B855" s="14"/>
      <c r="C855" s="15"/>
      <c r="D855" s="16"/>
      <c r="E855" s="17"/>
      <c r="F855" s="17"/>
      <c r="G855" s="17"/>
      <c r="H855" s="17"/>
      <c r="I855" s="17"/>
      <c r="J855" s="18"/>
    </row>
    <row r="856" spans="1:10" ht="21">
      <c r="A856" s="15"/>
      <c r="B856" s="14"/>
      <c r="C856" s="15"/>
      <c r="D856" s="16"/>
      <c r="E856" s="17"/>
      <c r="F856" s="17"/>
      <c r="G856" s="17"/>
      <c r="H856" s="17"/>
      <c r="I856" s="17"/>
      <c r="J856" s="18"/>
    </row>
    <row r="857" spans="1:10" ht="21">
      <c r="A857" s="15"/>
      <c r="B857" s="14"/>
      <c r="C857" s="15"/>
      <c r="D857" s="16"/>
      <c r="E857" s="17"/>
      <c r="F857" s="17"/>
      <c r="G857" s="17"/>
      <c r="H857" s="17"/>
      <c r="I857" s="17"/>
      <c r="J857" s="18"/>
    </row>
    <row r="858" spans="1:10" ht="21">
      <c r="A858" s="15"/>
      <c r="B858" s="14"/>
      <c r="C858" s="15"/>
      <c r="D858" s="16"/>
      <c r="E858" s="17"/>
      <c r="F858" s="17"/>
      <c r="G858" s="17"/>
      <c r="H858" s="17"/>
      <c r="I858" s="17"/>
      <c r="J858" s="18"/>
    </row>
    <row r="859" spans="1:10" ht="21">
      <c r="A859" s="15"/>
      <c r="B859" s="14"/>
      <c r="C859" s="15"/>
      <c r="D859" s="16"/>
      <c r="E859" s="17"/>
      <c r="F859" s="17"/>
      <c r="G859" s="17"/>
      <c r="H859" s="17"/>
      <c r="I859" s="17"/>
      <c r="J859" s="18"/>
    </row>
    <row r="860" spans="1:10" ht="21">
      <c r="A860" s="15"/>
      <c r="B860" s="14"/>
      <c r="C860" s="15"/>
      <c r="D860" s="16"/>
      <c r="E860" s="17"/>
      <c r="F860" s="17"/>
      <c r="G860" s="17"/>
      <c r="H860" s="17"/>
      <c r="I860" s="17"/>
      <c r="J860" s="18"/>
    </row>
    <row r="861" spans="1:10" ht="21">
      <c r="A861" s="15"/>
      <c r="B861" s="14"/>
      <c r="C861" s="15"/>
      <c r="D861" s="16"/>
      <c r="E861" s="17"/>
      <c r="F861" s="17"/>
      <c r="G861" s="17"/>
      <c r="H861" s="17"/>
      <c r="I861" s="17"/>
      <c r="J861" s="18"/>
    </row>
    <row r="862" spans="1:10" ht="21">
      <c r="A862" s="15"/>
      <c r="B862" s="14"/>
      <c r="C862" s="15"/>
      <c r="D862" s="16"/>
      <c r="E862" s="17"/>
      <c r="F862" s="17"/>
      <c r="G862" s="17"/>
      <c r="H862" s="17"/>
      <c r="I862" s="17"/>
      <c r="J862" s="18"/>
    </row>
    <row r="863" spans="1:10" ht="21">
      <c r="A863" s="15"/>
      <c r="B863" s="14"/>
      <c r="C863" s="15"/>
      <c r="D863" s="16"/>
      <c r="E863" s="17"/>
      <c r="F863" s="17"/>
      <c r="G863" s="17"/>
      <c r="H863" s="17"/>
      <c r="I863" s="17"/>
      <c r="J863" s="18"/>
    </row>
    <row r="864" spans="1:10" ht="21">
      <c r="A864" s="15"/>
      <c r="B864" s="14"/>
      <c r="C864" s="15"/>
      <c r="D864" s="16"/>
      <c r="E864" s="17"/>
      <c r="F864" s="17"/>
      <c r="G864" s="17"/>
      <c r="H864" s="17"/>
      <c r="I864" s="17"/>
      <c r="J864" s="18"/>
    </row>
    <row r="865" spans="1:10" ht="21">
      <c r="A865" s="15"/>
      <c r="B865" s="14"/>
      <c r="C865" s="15"/>
      <c r="D865" s="16"/>
      <c r="E865" s="17"/>
      <c r="F865" s="17"/>
      <c r="G865" s="17"/>
      <c r="H865" s="17"/>
      <c r="I865" s="17"/>
      <c r="J865" s="18"/>
    </row>
    <row r="866" spans="1:10" ht="21">
      <c r="A866" s="15"/>
      <c r="B866" s="14"/>
      <c r="C866" s="15"/>
      <c r="D866" s="16"/>
      <c r="E866" s="17"/>
      <c r="F866" s="17"/>
      <c r="G866" s="17"/>
      <c r="H866" s="17"/>
      <c r="I866" s="17"/>
      <c r="J866" s="18"/>
    </row>
    <row r="867" spans="1:10" ht="21">
      <c r="A867" s="15"/>
      <c r="B867" s="14"/>
      <c r="C867" s="15"/>
      <c r="D867" s="16"/>
      <c r="E867" s="17"/>
      <c r="F867" s="17"/>
      <c r="G867" s="17"/>
      <c r="H867" s="17"/>
      <c r="I867" s="17"/>
      <c r="J867" s="18"/>
    </row>
    <row r="868" spans="1:10" ht="21">
      <c r="A868" s="15"/>
      <c r="B868" s="14"/>
      <c r="C868" s="15"/>
      <c r="D868" s="16"/>
      <c r="E868" s="17"/>
      <c r="F868" s="17"/>
      <c r="G868" s="17"/>
      <c r="H868" s="17"/>
      <c r="I868" s="17"/>
      <c r="J868" s="18"/>
    </row>
    <row r="869" spans="1:10" ht="21">
      <c r="A869" s="15"/>
      <c r="B869" s="14"/>
      <c r="C869" s="15"/>
      <c r="D869" s="16"/>
      <c r="E869" s="17"/>
      <c r="F869" s="17"/>
      <c r="G869" s="17"/>
      <c r="H869" s="17"/>
      <c r="I869" s="17"/>
      <c r="J869" s="18"/>
    </row>
    <row r="870" spans="1:10" ht="21">
      <c r="A870" s="15"/>
      <c r="B870" s="14"/>
      <c r="C870" s="15"/>
      <c r="D870" s="16"/>
      <c r="E870" s="17"/>
      <c r="F870" s="17"/>
      <c r="G870" s="17"/>
      <c r="H870" s="17"/>
      <c r="I870" s="17"/>
      <c r="J870" s="18"/>
    </row>
    <row r="871" spans="1:10" ht="21">
      <c r="A871" s="15"/>
      <c r="B871" s="14"/>
      <c r="C871" s="15"/>
      <c r="D871" s="16"/>
      <c r="E871" s="17"/>
      <c r="F871" s="17"/>
      <c r="G871" s="17"/>
      <c r="H871" s="17"/>
      <c r="I871" s="17"/>
      <c r="J871" s="18"/>
    </row>
    <row r="872" spans="1:10" ht="21">
      <c r="A872" s="22"/>
      <c r="B872" s="21"/>
      <c r="C872" s="22"/>
      <c r="D872" s="23"/>
      <c r="E872" s="24"/>
      <c r="F872" s="24"/>
      <c r="G872" s="24"/>
      <c r="H872" s="24"/>
      <c r="I872" s="24"/>
      <c r="J872" s="21"/>
    </row>
    <row r="873" spans="1:10" ht="23.25">
      <c r="A873" s="513" t="s">
        <v>0</v>
      </c>
      <c r="B873" s="513"/>
      <c r="C873" s="513"/>
      <c r="D873" s="513"/>
      <c r="E873" s="513"/>
      <c r="F873" s="513"/>
      <c r="G873" s="513"/>
      <c r="H873" s="513"/>
      <c r="I873" s="513"/>
      <c r="J873" s="513"/>
    </row>
    <row r="874" spans="1:2" ht="21">
      <c r="A874" s="515" t="s">
        <v>1</v>
      </c>
      <c r="B874" s="515"/>
    </row>
    <row r="875" ht="21.75" thickBot="1">
      <c r="A875" s="2"/>
    </row>
    <row r="876" spans="1:10" ht="21">
      <c r="A876" s="516" t="s">
        <v>2</v>
      </c>
      <c r="B876" s="518" t="s">
        <v>3</v>
      </c>
      <c r="C876" s="520" t="s">
        <v>4</v>
      </c>
      <c r="D876" s="520"/>
      <c r="E876" s="521" t="s">
        <v>5</v>
      </c>
      <c r="F876" s="522"/>
      <c r="G876" s="521" t="s">
        <v>6</v>
      </c>
      <c r="H876" s="523"/>
      <c r="I876" s="3" t="s">
        <v>7</v>
      </c>
      <c r="J876" s="524" t="s">
        <v>8</v>
      </c>
    </row>
    <row r="877" spans="1:10" ht="21">
      <c r="A877" s="517"/>
      <c r="B877" s="519"/>
      <c r="C877" s="4" t="s">
        <v>9</v>
      </c>
      <c r="D877" s="4" t="s">
        <v>10</v>
      </c>
      <c r="E877" s="5" t="s">
        <v>11</v>
      </c>
      <c r="F877" s="5" t="s">
        <v>12</v>
      </c>
      <c r="G877" s="5" t="s">
        <v>11</v>
      </c>
      <c r="H877" s="6" t="s">
        <v>12</v>
      </c>
      <c r="I877" s="5" t="s">
        <v>13</v>
      </c>
      <c r="J877" s="525"/>
    </row>
    <row r="878" spans="1:10" ht="21">
      <c r="A878" s="9"/>
      <c r="B878" s="53"/>
      <c r="C878" s="9"/>
      <c r="D878" s="10"/>
      <c r="E878" s="11"/>
      <c r="F878" s="11"/>
      <c r="G878" s="11"/>
      <c r="H878" s="11"/>
      <c r="I878" s="11"/>
      <c r="J878" s="12"/>
    </row>
    <row r="879" spans="1:10" ht="21">
      <c r="A879" s="15"/>
      <c r="B879" s="14"/>
      <c r="C879" s="15"/>
      <c r="D879" s="16"/>
      <c r="E879" s="17"/>
      <c r="F879" s="17"/>
      <c r="G879" s="17"/>
      <c r="H879" s="17"/>
      <c r="I879" s="17"/>
      <c r="J879" s="18"/>
    </row>
    <row r="880" spans="1:10" ht="21">
      <c r="A880" s="15"/>
      <c r="B880" s="14"/>
      <c r="C880" s="15"/>
      <c r="D880" s="16"/>
      <c r="E880" s="17"/>
      <c r="F880" s="17"/>
      <c r="G880" s="17"/>
      <c r="H880" s="17"/>
      <c r="I880" s="17"/>
      <c r="J880" s="18"/>
    </row>
    <row r="881" spans="1:10" ht="21">
      <c r="A881" s="15"/>
      <c r="B881" s="14"/>
      <c r="C881" s="15"/>
      <c r="D881" s="16"/>
      <c r="E881" s="17"/>
      <c r="F881" s="17"/>
      <c r="G881" s="17"/>
      <c r="H881" s="17"/>
      <c r="I881" s="17"/>
      <c r="J881" s="18"/>
    </row>
    <row r="882" spans="1:10" ht="21">
      <c r="A882" s="15"/>
      <c r="B882" s="14"/>
      <c r="C882" s="15"/>
      <c r="D882" s="16"/>
      <c r="E882" s="17"/>
      <c r="F882" s="17"/>
      <c r="G882" s="17"/>
      <c r="H882" s="17"/>
      <c r="I882" s="17"/>
      <c r="J882" s="18"/>
    </row>
    <row r="883" spans="1:10" ht="21">
      <c r="A883" s="15"/>
      <c r="B883" s="14"/>
      <c r="C883" s="15"/>
      <c r="D883" s="16"/>
      <c r="E883" s="17"/>
      <c r="F883" s="17"/>
      <c r="G883" s="17"/>
      <c r="H883" s="17"/>
      <c r="I883" s="17"/>
      <c r="J883" s="18"/>
    </row>
    <row r="884" spans="1:10" ht="21">
      <c r="A884" s="15"/>
      <c r="B884" s="14"/>
      <c r="C884" s="15"/>
      <c r="D884" s="16"/>
      <c r="E884" s="17"/>
      <c r="F884" s="17"/>
      <c r="G884" s="17"/>
      <c r="H884" s="17"/>
      <c r="I884" s="17"/>
      <c r="J884" s="18"/>
    </row>
    <row r="885" spans="1:10" ht="21">
      <c r="A885" s="15"/>
      <c r="B885" s="14"/>
      <c r="C885" s="15"/>
      <c r="D885" s="16"/>
      <c r="E885" s="17"/>
      <c r="F885" s="17"/>
      <c r="G885" s="17"/>
      <c r="H885" s="17"/>
      <c r="I885" s="17"/>
      <c r="J885" s="18"/>
    </row>
    <row r="886" spans="1:10" ht="21">
      <c r="A886" s="15"/>
      <c r="B886" s="14"/>
      <c r="C886" s="15"/>
      <c r="D886" s="16"/>
      <c r="E886" s="17"/>
      <c r="F886" s="17"/>
      <c r="G886" s="17"/>
      <c r="H886" s="17"/>
      <c r="I886" s="17"/>
      <c r="J886" s="18"/>
    </row>
    <row r="887" spans="1:10" ht="21">
      <c r="A887" s="15"/>
      <c r="B887" s="14"/>
      <c r="C887" s="15"/>
      <c r="D887" s="16"/>
      <c r="E887" s="17"/>
      <c r="F887" s="17"/>
      <c r="G887" s="17"/>
      <c r="H887" s="17"/>
      <c r="I887" s="17"/>
      <c r="J887" s="18"/>
    </row>
    <row r="888" spans="1:10" ht="21">
      <c r="A888" s="15"/>
      <c r="B888" s="14"/>
      <c r="C888" s="15"/>
      <c r="D888" s="16"/>
      <c r="E888" s="17"/>
      <c r="F888" s="17"/>
      <c r="G888" s="17"/>
      <c r="H888" s="17"/>
      <c r="I888" s="17"/>
      <c r="J888" s="18"/>
    </row>
    <row r="889" spans="1:10" ht="21">
      <c r="A889" s="15"/>
      <c r="B889" s="14"/>
      <c r="C889" s="15"/>
      <c r="D889" s="16"/>
      <c r="E889" s="17"/>
      <c r="F889" s="17"/>
      <c r="G889" s="17"/>
      <c r="H889" s="17"/>
      <c r="I889" s="17"/>
      <c r="J889" s="18"/>
    </row>
    <row r="890" spans="1:10" ht="21">
      <c r="A890" s="15"/>
      <c r="B890" s="14"/>
      <c r="C890" s="15"/>
      <c r="D890" s="16"/>
      <c r="E890" s="17"/>
      <c r="F890" s="17"/>
      <c r="G890" s="17"/>
      <c r="H890" s="17"/>
      <c r="I890" s="17"/>
      <c r="J890" s="18"/>
    </row>
    <row r="891" spans="1:10" ht="21">
      <c r="A891" s="15"/>
      <c r="B891" s="14"/>
      <c r="C891" s="15"/>
      <c r="D891" s="16"/>
      <c r="E891" s="17"/>
      <c r="F891" s="17"/>
      <c r="G891" s="17"/>
      <c r="H891" s="17"/>
      <c r="I891" s="17"/>
      <c r="J891" s="18"/>
    </row>
    <row r="892" spans="1:10" ht="21">
      <c r="A892" s="15"/>
      <c r="B892" s="14"/>
      <c r="C892" s="15"/>
      <c r="D892" s="16"/>
      <c r="E892" s="17"/>
      <c r="F892" s="17"/>
      <c r="G892" s="17"/>
      <c r="H892" s="17"/>
      <c r="I892" s="17"/>
      <c r="J892" s="18"/>
    </row>
    <row r="893" spans="1:10" ht="21">
      <c r="A893" s="15"/>
      <c r="B893" s="14"/>
      <c r="C893" s="15"/>
      <c r="D893" s="16"/>
      <c r="E893" s="17"/>
      <c r="F893" s="17"/>
      <c r="G893" s="17"/>
      <c r="H893" s="17"/>
      <c r="I893" s="17"/>
      <c r="J893" s="18"/>
    </row>
    <row r="894" spans="1:10" ht="21">
      <c r="A894" s="15"/>
      <c r="B894" s="14"/>
      <c r="C894" s="15"/>
      <c r="D894" s="16"/>
      <c r="E894" s="17"/>
      <c r="F894" s="17"/>
      <c r="G894" s="17"/>
      <c r="H894" s="17"/>
      <c r="I894" s="17"/>
      <c r="J894" s="18"/>
    </row>
    <row r="895" spans="1:10" ht="21">
      <c r="A895" s="15"/>
      <c r="B895" s="14"/>
      <c r="C895" s="15"/>
      <c r="D895" s="16"/>
      <c r="E895" s="17"/>
      <c r="F895" s="17"/>
      <c r="G895" s="17"/>
      <c r="H895" s="17"/>
      <c r="I895" s="17"/>
      <c r="J895" s="18"/>
    </row>
    <row r="896" spans="1:10" ht="21">
      <c r="A896" s="15"/>
      <c r="B896" s="14"/>
      <c r="C896" s="15"/>
      <c r="D896" s="16"/>
      <c r="E896" s="17"/>
      <c r="F896" s="17"/>
      <c r="G896" s="17"/>
      <c r="H896" s="17"/>
      <c r="I896" s="17"/>
      <c r="J896" s="18"/>
    </row>
    <row r="897" spans="1:10" ht="21">
      <c r="A897" s="15"/>
      <c r="B897" s="14"/>
      <c r="C897" s="15"/>
      <c r="D897" s="16"/>
      <c r="E897" s="17"/>
      <c r="F897" s="17"/>
      <c r="G897" s="17"/>
      <c r="H897" s="17"/>
      <c r="I897" s="17"/>
      <c r="J897" s="18"/>
    </row>
    <row r="898" spans="1:10" ht="21">
      <c r="A898" s="22"/>
      <c r="B898" s="21"/>
      <c r="C898" s="22"/>
      <c r="D898" s="23"/>
      <c r="E898" s="24"/>
      <c r="F898" s="24"/>
      <c r="G898" s="24"/>
      <c r="H898" s="24"/>
      <c r="I898" s="24"/>
      <c r="J898" s="21"/>
    </row>
    <row r="899" spans="1:10" ht="23.25">
      <c r="A899" s="513" t="s">
        <v>0</v>
      </c>
      <c r="B899" s="513"/>
      <c r="C899" s="513"/>
      <c r="D899" s="513"/>
      <c r="E899" s="513"/>
      <c r="F899" s="513"/>
      <c r="G899" s="513"/>
      <c r="H899" s="513"/>
      <c r="I899" s="513"/>
      <c r="J899" s="513"/>
    </row>
    <row r="900" spans="1:2" ht="21">
      <c r="A900" s="515" t="s">
        <v>1</v>
      </c>
      <c r="B900" s="515"/>
    </row>
    <row r="901" ht="21.75" thickBot="1">
      <c r="A901" s="2"/>
    </row>
    <row r="902" spans="1:10" ht="21">
      <c r="A902" s="516" t="s">
        <v>2</v>
      </c>
      <c r="B902" s="518" t="s">
        <v>3</v>
      </c>
      <c r="C902" s="520" t="s">
        <v>4</v>
      </c>
      <c r="D902" s="520"/>
      <c r="E902" s="521" t="s">
        <v>5</v>
      </c>
      <c r="F902" s="522"/>
      <c r="G902" s="521" t="s">
        <v>6</v>
      </c>
      <c r="H902" s="523"/>
      <c r="I902" s="3" t="s">
        <v>7</v>
      </c>
      <c r="J902" s="524" t="s">
        <v>8</v>
      </c>
    </row>
    <row r="903" spans="1:10" ht="21">
      <c r="A903" s="517"/>
      <c r="B903" s="519"/>
      <c r="C903" s="4" t="s">
        <v>9</v>
      </c>
      <c r="D903" s="4" t="s">
        <v>10</v>
      </c>
      <c r="E903" s="5" t="s">
        <v>11</v>
      </c>
      <c r="F903" s="5" t="s">
        <v>12</v>
      </c>
      <c r="G903" s="5" t="s">
        <v>11</v>
      </c>
      <c r="H903" s="6" t="s">
        <v>12</v>
      </c>
      <c r="I903" s="5" t="s">
        <v>13</v>
      </c>
      <c r="J903" s="525"/>
    </row>
    <row r="904" spans="1:10" ht="21">
      <c r="A904" s="9"/>
      <c r="B904" s="53"/>
      <c r="C904" s="9"/>
      <c r="D904" s="10"/>
      <c r="E904" s="11"/>
      <c r="F904" s="11"/>
      <c r="G904" s="11"/>
      <c r="H904" s="11"/>
      <c r="I904" s="11"/>
      <c r="J904" s="12"/>
    </row>
    <row r="905" spans="1:10" ht="21">
      <c r="A905" s="15"/>
      <c r="B905" s="14"/>
      <c r="C905" s="15"/>
      <c r="D905" s="16"/>
      <c r="E905" s="17"/>
      <c r="F905" s="17"/>
      <c r="G905" s="17"/>
      <c r="H905" s="17"/>
      <c r="I905" s="17"/>
      <c r="J905" s="18"/>
    </row>
    <row r="906" spans="1:10" ht="21">
      <c r="A906" s="15"/>
      <c r="B906" s="14"/>
      <c r="C906" s="15"/>
      <c r="D906" s="16"/>
      <c r="E906" s="17"/>
      <c r="F906" s="17"/>
      <c r="G906" s="17"/>
      <c r="H906" s="17"/>
      <c r="I906" s="17"/>
      <c r="J906" s="18"/>
    </row>
    <row r="907" spans="1:10" ht="21">
      <c r="A907" s="15"/>
      <c r="B907" s="14"/>
      <c r="C907" s="15"/>
      <c r="D907" s="16"/>
      <c r="E907" s="17"/>
      <c r="F907" s="17"/>
      <c r="G907" s="17"/>
      <c r="H907" s="17"/>
      <c r="I907" s="17"/>
      <c r="J907" s="18"/>
    </row>
    <row r="908" spans="1:10" ht="21">
      <c r="A908" s="15"/>
      <c r="B908" s="14"/>
      <c r="C908" s="15"/>
      <c r="D908" s="16"/>
      <c r="E908" s="17"/>
      <c r="F908" s="17"/>
      <c r="G908" s="17"/>
      <c r="H908" s="17"/>
      <c r="I908" s="17"/>
      <c r="J908" s="18"/>
    </row>
    <row r="909" spans="1:10" ht="21">
      <c r="A909" s="15"/>
      <c r="B909" s="14"/>
      <c r="C909" s="15"/>
      <c r="D909" s="16"/>
      <c r="E909" s="17"/>
      <c r="F909" s="17"/>
      <c r="G909" s="17"/>
      <c r="H909" s="17"/>
      <c r="I909" s="17"/>
      <c r="J909" s="18"/>
    </row>
    <row r="910" spans="1:10" ht="21">
      <c r="A910" s="15"/>
      <c r="B910" s="14"/>
      <c r="C910" s="15"/>
      <c r="D910" s="16"/>
      <c r="E910" s="17"/>
      <c r="F910" s="17"/>
      <c r="G910" s="17"/>
      <c r="H910" s="17"/>
      <c r="I910" s="17"/>
      <c r="J910" s="18"/>
    </row>
    <row r="911" spans="1:10" ht="21">
      <c r="A911" s="15"/>
      <c r="B911" s="14"/>
      <c r="C911" s="15"/>
      <c r="D911" s="16"/>
      <c r="E911" s="17"/>
      <c r="F911" s="17"/>
      <c r="G911" s="17"/>
      <c r="H911" s="17"/>
      <c r="I911" s="17"/>
      <c r="J911" s="18"/>
    </row>
    <row r="912" spans="1:10" ht="21">
      <c r="A912" s="15"/>
      <c r="B912" s="14"/>
      <c r="C912" s="15"/>
      <c r="D912" s="16"/>
      <c r="E912" s="17"/>
      <c r="F912" s="17"/>
      <c r="G912" s="17"/>
      <c r="H912" s="17"/>
      <c r="I912" s="17"/>
      <c r="J912" s="18"/>
    </row>
    <row r="913" spans="1:10" ht="21">
      <c r="A913" s="15"/>
      <c r="B913" s="14"/>
      <c r="C913" s="15"/>
      <c r="D913" s="16"/>
      <c r="E913" s="17"/>
      <c r="F913" s="17"/>
      <c r="G913" s="17"/>
      <c r="H913" s="17"/>
      <c r="I913" s="17"/>
      <c r="J913" s="18"/>
    </row>
    <row r="914" spans="1:10" ht="21">
      <c r="A914" s="15"/>
      <c r="B914" s="14"/>
      <c r="C914" s="15"/>
      <c r="D914" s="16"/>
      <c r="E914" s="17"/>
      <c r="F914" s="17"/>
      <c r="G914" s="17"/>
      <c r="H914" s="17"/>
      <c r="I914" s="17"/>
      <c r="J914" s="18"/>
    </row>
    <row r="915" spans="1:10" ht="21">
      <c r="A915" s="15"/>
      <c r="B915" s="14"/>
      <c r="C915" s="15"/>
      <c r="D915" s="16"/>
      <c r="E915" s="17"/>
      <c r="F915" s="17"/>
      <c r="G915" s="17"/>
      <c r="H915" s="17"/>
      <c r="I915" s="17"/>
      <c r="J915" s="18"/>
    </row>
    <row r="916" spans="1:10" ht="21">
      <c r="A916" s="15"/>
      <c r="B916" s="14"/>
      <c r="C916" s="15"/>
      <c r="D916" s="16"/>
      <c r="E916" s="17"/>
      <c r="F916" s="17"/>
      <c r="G916" s="17"/>
      <c r="H916" s="17"/>
      <c r="I916" s="17"/>
      <c r="J916" s="18"/>
    </row>
    <row r="917" spans="1:10" ht="21">
      <c r="A917" s="15"/>
      <c r="B917" s="14"/>
      <c r="C917" s="15"/>
      <c r="D917" s="16"/>
      <c r="E917" s="17"/>
      <c r="F917" s="17"/>
      <c r="G917" s="17"/>
      <c r="H917" s="17"/>
      <c r="I917" s="17"/>
      <c r="J917" s="18"/>
    </row>
    <row r="918" spans="1:10" ht="21">
      <c r="A918" s="15"/>
      <c r="B918" s="14"/>
      <c r="C918" s="15"/>
      <c r="D918" s="16"/>
      <c r="E918" s="17"/>
      <c r="F918" s="17"/>
      <c r="G918" s="17"/>
      <c r="H918" s="17"/>
      <c r="I918" s="17"/>
      <c r="J918" s="18"/>
    </row>
    <row r="919" spans="1:10" ht="21">
      <c r="A919" s="15"/>
      <c r="B919" s="14"/>
      <c r="C919" s="15"/>
      <c r="D919" s="16"/>
      <c r="E919" s="17"/>
      <c r="F919" s="17"/>
      <c r="G919" s="17"/>
      <c r="H919" s="17"/>
      <c r="I919" s="17"/>
      <c r="J919" s="18"/>
    </row>
    <row r="920" spans="1:10" ht="21">
      <c r="A920" s="15"/>
      <c r="B920" s="14"/>
      <c r="C920" s="15"/>
      <c r="D920" s="16"/>
      <c r="E920" s="17"/>
      <c r="F920" s="17"/>
      <c r="G920" s="17"/>
      <c r="H920" s="17"/>
      <c r="I920" s="17"/>
      <c r="J920" s="18"/>
    </row>
    <row r="921" spans="1:10" ht="21">
      <c r="A921" s="15"/>
      <c r="B921" s="14"/>
      <c r="C921" s="15"/>
      <c r="D921" s="16"/>
      <c r="E921" s="17"/>
      <c r="F921" s="17"/>
      <c r="G921" s="17"/>
      <c r="H921" s="17"/>
      <c r="I921" s="17"/>
      <c r="J921" s="18"/>
    </row>
    <row r="922" spans="1:10" ht="21">
      <c r="A922" s="15"/>
      <c r="B922" s="14"/>
      <c r="C922" s="15"/>
      <c r="D922" s="16"/>
      <c r="E922" s="17"/>
      <c r="F922" s="17"/>
      <c r="G922" s="17"/>
      <c r="H922" s="17"/>
      <c r="I922" s="17"/>
      <c r="J922" s="18"/>
    </row>
    <row r="923" spans="1:10" ht="21">
      <c r="A923" s="15"/>
      <c r="B923" s="14"/>
      <c r="C923" s="15"/>
      <c r="D923" s="16"/>
      <c r="E923" s="17"/>
      <c r="F923" s="17"/>
      <c r="G923" s="17"/>
      <c r="H923" s="17"/>
      <c r="I923" s="17"/>
      <c r="J923" s="18"/>
    </row>
    <row r="924" spans="1:10" ht="21">
      <c r="A924" s="22"/>
      <c r="B924" s="21"/>
      <c r="C924" s="22"/>
      <c r="D924" s="23"/>
      <c r="E924" s="24"/>
      <c r="F924" s="24"/>
      <c r="G924" s="24"/>
      <c r="H924" s="24"/>
      <c r="I924" s="24"/>
      <c r="J924" s="21"/>
    </row>
    <row r="925" spans="1:10" ht="23.25">
      <c r="A925" s="513" t="s">
        <v>0</v>
      </c>
      <c r="B925" s="513"/>
      <c r="C925" s="513"/>
      <c r="D925" s="513"/>
      <c r="E925" s="513"/>
      <c r="F925" s="513"/>
      <c r="G925" s="513"/>
      <c r="H925" s="513"/>
      <c r="I925" s="513"/>
      <c r="J925" s="513"/>
    </row>
    <row r="926" spans="1:2" ht="21">
      <c r="A926" s="515" t="s">
        <v>1</v>
      </c>
      <c r="B926" s="515"/>
    </row>
    <row r="927" ht="21.75" thickBot="1">
      <c r="A927" s="2"/>
    </row>
    <row r="928" spans="1:10" ht="21">
      <c r="A928" s="516" t="s">
        <v>2</v>
      </c>
      <c r="B928" s="518" t="s">
        <v>3</v>
      </c>
      <c r="C928" s="520" t="s">
        <v>4</v>
      </c>
      <c r="D928" s="520"/>
      <c r="E928" s="521" t="s">
        <v>5</v>
      </c>
      <c r="F928" s="522"/>
      <c r="G928" s="521" t="s">
        <v>6</v>
      </c>
      <c r="H928" s="523"/>
      <c r="I928" s="3" t="s">
        <v>7</v>
      </c>
      <c r="J928" s="524" t="s">
        <v>8</v>
      </c>
    </row>
    <row r="929" spans="1:10" ht="21">
      <c r="A929" s="517"/>
      <c r="B929" s="519"/>
      <c r="C929" s="4" t="s">
        <v>9</v>
      </c>
      <c r="D929" s="4" t="s">
        <v>10</v>
      </c>
      <c r="E929" s="5" t="s">
        <v>11</v>
      </c>
      <c r="F929" s="5" t="s">
        <v>12</v>
      </c>
      <c r="G929" s="5" t="s">
        <v>11</v>
      </c>
      <c r="H929" s="6" t="s">
        <v>12</v>
      </c>
      <c r="I929" s="5" t="s">
        <v>13</v>
      </c>
      <c r="J929" s="525"/>
    </row>
    <row r="930" spans="1:10" ht="21">
      <c r="A930" s="9"/>
      <c r="B930" s="53"/>
      <c r="C930" s="9"/>
      <c r="D930" s="10"/>
      <c r="E930" s="11"/>
      <c r="F930" s="11"/>
      <c r="G930" s="11"/>
      <c r="H930" s="11"/>
      <c r="I930" s="11"/>
      <c r="J930" s="12"/>
    </row>
    <row r="931" spans="1:10" ht="21">
      <c r="A931" s="15"/>
      <c r="B931" s="14"/>
      <c r="C931" s="15"/>
      <c r="D931" s="16"/>
      <c r="E931" s="17"/>
      <c r="F931" s="17"/>
      <c r="G931" s="17"/>
      <c r="H931" s="17"/>
      <c r="I931" s="17"/>
      <c r="J931" s="18"/>
    </row>
    <row r="932" spans="1:10" ht="21">
      <c r="A932" s="15"/>
      <c r="B932" s="14"/>
      <c r="C932" s="15"/>
      <c r="D932" s="16"/>
      <c r="E932" s="17"/>
      <c r="F932" s="17"/>
      <c r="G932" s="17"/>
      <c r="H932" s="17"/>
      <c r="I932" s="17"/>
      <c r="J932" s="18"/>
    </row>
    <row r="933" spans="1:10" ht="21">
      <c r="A933" s="15"/>
      <c r="B933" s="14"/>
      <c r="C933" s="15"/>
      <c r="D933" s="16"/>
      <c r="E933" s="17"/>
      <c r="F933" s="17"/>
      <c r="G933" s="17"/>
      <c r="H933" s="17"/>
      <c r="I933" s="17"/>
      <c r="J933" s="18"/>
    </row>
    <row r="934" spans="1:10" ht="21">
      <c r="A934" s="15"/>
      <c r="B934" s="14"/>
      <c r="C934" s="15"/>
      <c r="D934" s="16"/>
      <c r="E934" s="17"/>
      <c r="F934" s="17"/>
      <c r="G934" s="17"/>
      <c r="H934" s="17"/>
      <c r="I934" s="17"/>
      <c r="J934" s="18"/>
    </row>
    <row r="935" spans="1:10" ht="21">
      <c r="A935" s="15"/>
      <c r="B935" s="14"/>
      <c r="C935" s="15"/>
      <c r="D935" s="16"/>
      <c r="E935" s="17"/>
      <c r="F935" s="17"/>
      <c r="G935" s="17"/>
      <c r="H935" s="17"/>
      <c r="I935" s="17"/>
      <c r="J935" s="18"/>
    </row>
    <row r="936" spans="1:10" ht="21">
      <c r="A936" s="15"/>
      <c r="B936" s="14"/>
      <c r="C936" s="15"/>
      <c r="D936" s="16"/>
      <c r="E936" s="17"/>
      <c r="F936" s="17"/>
      <c r="G936" s="17"/>
      <c r="H936" s="17"/>
      <c r="I936" s="17"/>
      <c r="J936" s="18"/>
    </row>
    <row r="937" spans="1:10" ht="21">
      <c r="A937" s="15"/>
      <c r="B937" s="14"/>
      <c r="C937" s="15"/>
      <c r="D937" s="16"/>
      <c r="E937" s="17"/>
      <c r="F937" s="17"/>
      <c r="G937" s="17"/>
      <c r="H937" s="17"/>
      <c r="I937" s="17"/>
      <c r="J937" s="18"/>
    </row>
    <row r="938" spans="1:10" ht="21">
      <c r="A938" s="15"/>
      <c r="B938" s="14"/>
      <c r="C938" s="15"/>
      <c r="D938" s="16"/>
      <c r="E938" s="17"/>
      <c r="F938" s="17"/>
      <c r="G938" s="17"/>
      <c r="H938" s="17"/>
      <c r="I938" s="17"/>
      <c r="J938" s="18"/>
    </row>
    <row r="939" spans="1:10" ht="21">
      <c r="A939" s="15"/>
      <c r="B939" s="14"/>
      <c r="C939" s="15"/>
      <c r="D939" s="16"/>
      <c r="E939" s="17"/>
      <c r="F939" s="17"/>
      <c r="G939" s="17"/>
      <c r="H939" s="17"/>
      <c r="I939" s="17"/>
      <c r="J939" s="18"/>
    </row>
    <row r="940" spans="1:10" ht="21">
      <c r="A940" s="15"/>
      <c r="B940" s="14"/>
      <c r="C940" s="15"/>
      <c r="D940" s="16"/>
      <c r="E940" s="17"/>
      <c r="F940" s="17"/>
      <c r="G940" s="17"/>
      <c r="H940" s="17"/>
      <c r="I940" s="17"/>
      <c r="J940" s="18"/>
    </row>
    <row r="941" spans="1:10" ht="21">
      <c r="A941" s="15"/>
      <c r="B941" s="14"/>
      <c r="C941" s="15"/>
      <c r="D941" s="16"/>
      <c r="E941" s="17"/>
      <c r="F941" s="17"/>
      <c r="G941" s="17"/>
      <c r="H941" s="17"/>
      <c r="I941" s="17"/>
      <c r="J941" s="18"/>
    </row>
    <row r="942" spans="1:10" ht="21">
      <c r="A942" s="15"/>
      <c r="B942" s="14"/>
      <c r="C942" s="15"/>
      <c r="D942" s="16"/>
      <c r="E942" s="17"/>
      <c r="F942" s="17"/>
      <c r="G942" s="17"/>
      <c r="H942" s="17"/>
      <c r="I942" s="17"/>
      <c r="J942" s="18"/>
    </row>
    <row r="943" spans="1:10" ht="21">
      <c r="A943" s="15"/>
      <c r="B943" s="14"/>
      <c r="C943" s="15"/>
      <c r="D943" s="16"/>
      <c r="E943" s="17"/>
      <c r="F943" s="17"/>
      <c r="G943" s="17"/>
      <c r="H943" s="17"/>
      <c r="I943" s="17"/>
      <c r="J943" s="18"/>
    </row>
    <row r="944" spans="1:10" ht="21">
      <c r="A944" s="15"/>
      <c r="B944" s="14"/>
      <c r="C944" s="15"/>
      <c r="D944" s="16"/>
      <c r="E944" s="17"/>
      <c r="F944" s="17"/>
      <c r="G944" s="17"/>
      <c r="H944" s="17"/>
      <c r="I944" s="17"/>
      <c r="J944" s="18"/>
    </row>
    <row r="945" spans="1:10" ht="21">
      <c r="A945" s="15"/>
      <c r="B945" s="14"/>
      <c r="C945" s="15"/>
      <c r="D945" s="16"/>
      <c r="E945" s="17"/>
      <c r="F945" s="17"/>
      <c r="G945" s="17"/>
      <c r="H945" s="17"/>
      <c r="I945" s="17"/>
      <c r="J945" s="18"/>
    </row>
    <row r="946" spans="1:10" ht="21">
      <c r="A946" s="15"/>
      <c r="B946" s="14"/>
      <c r="C946" s="15"/>
      <c r="D946" s="16"/>
      <c r="E946" s="17"/>
      <c r="F946" s="17"/>
      <c r="G946" s="17"/>
      <c r="H946" s="17"/>
      <c r="I946" s="17"/>
      <c r="J946" s="18"/>
    </row>
    <row r="947" spans="1:10" ht="21">
      <c r="A947" s="15"/>
      <c r="B947" s="14"/>
      <c r="C947" s="15"/>
      <c r="D947" s="16"/>
      <c r="E947" s="17"/>
      <c r="F947" s="17"/>
      <c r="G947" s="17"/>
      <c r="H947" s="17"/>
      <c r="I947" s="17"/>
      <c r="J947" s="18"/>
    </row>
    <row r="948" spans="1:10" ht="21">
      <c r="A948" s="15"/>
      <c r="B948" s="14"/>
      <c r="C948" s="15"/>
      <c r="D948" s="16"/>
      <c r="E948" s="17"/>
      <c r="F948" s="17"/>
      <c r="G948" s="17"/>
      <c r="H948" s="17"/>
      <c r="I948" s="17"/>
      <c r="J948" s="18"/>
    </row>
    <row r="949" spans="1:10" ht="21">
      <c r="A949" s="15"/>
      <c r="B949" s="14"/>
      <c r="C949" s="15"/>
      <c r="D949" s="16"/>
      <c r="E949" s="17"/>
      <c r="F949" s="17"/>
      <c r="G949" s="17"/>
      <c r="H949" s="17"/>
      <c r="I949" s="17"/>
      <c r="J949" s="18"/>
    </row>
    <row r="950" spans="1:10" ht="21">
      <c r="A950" s="22"/>
      <c r="B950" s="21"/>
      <c r="C950" s="22"/>
      <c r="D950" s="23"/>
      <c r="E950" s="24"/>
      <c r="F950" s="24"/>
      <c r="G950" s="24"/>
      <c r="H950" s="24"/>
      <c r="I950" s="24"/>
      <c r="J950" s="21"/>
    </row>
    <row r="951" spans="1:10" ht="23.25">
      <c r="A951" s="513" t="s">
        <v>0</v>
      </c>
      <c r="B951" s="513"/>
      <c r="C951" s="513"/>
      <c r="D951" s="513"/>
      <c r="E951" s="513"/>
      <c r="F951" s="513"/>
      <c r="G951" s="513"/>
      <c r="H951" s="513"/>
      <c r="I951" s="513"/>
      <c r="J951" s="513"/>
    </row>
    <row r="952" spans="1:2" ht="21">
      <c r="A952" s="515" t="s">
        <v>1</v>
      </c>
      <c r="B952" s="515"/>
    </row>
    <row r="953" ht="21.75" thickBot="1">
      <c r="A953" s="2"/>
    </row>
    <row r="954" spans="1:10" ht="21">
      <c r="A954" s="516" t="s">
        <v>2</v>
      </c>
      <c r="B954" s="518" t="s">
        <v>3</v>
      </c>
      <c r="C954" s="520" t="s">
        <v>4</v>
      </c>
      <c r="D954" s="520"/>
      <c r="E954" s="521" t="s">
        <v>5</v>
      </c>
      <c r="F954" s="522"/>
      <c r="G954" s="521" t="s">
        <v>6</v>
      </c>
      <c r="H954" s="523"/>
      <c r="I954" s="3" t="s">
        <v>7</v>
      </c>
      <c r="J954" s="524" t="s">
        <v>8</v>
      </c>
    </row>
    <row r="955" spans="1:10" ht="21">
      <c r="A955" s="517"/>
      <c r="B955" s="519"/>
      <c r="C955" s="4" t="s">
        <v>9</v>
      </c>
      <c r="D955" s="4" t="s">
        <v>10</v>
      </c>
      <c r="E955" s="5" t="s">
        <v>11</v>
      </c>
      <c r="F955" s="5" t="s">
        <v>12</v>
      </c>
      <c r="G955" s="5" t="s">
        <v>11</v>
      </c>
      <c r="H955" s="6" t="s">
        <v>12</v>
      </c>
      <c r="I955" s="5" t="s">
        <v>13</v>
      </c>
      <c r="J955" s="525"/>
    </row>
    <row r="956" spans="1:10" ht="21">
      <c r="A956" s="9"/>
      <c r="B956" s="53"/>
      <c r="C956" s="9"/>
      <c r="D956" s="10"/>
      <c r="E956" s="11"/>
      <c r="F956" s="11"/>
      <c r="G956" s="11"/>
      <c r="H956" s="11"/>
      <c r="I956" s="11"/>
      <c r="J956" s="12"/>
    </row>
    <row r="957" spans="1:10" ht="21">
      <c r="A957" s="15"/>
      <c r="B957" s="14"/>
      <c r="C957" s="15"/>
      <c r="D957" s="16"/>
      <c r="E957" s="17"/>
      <c r="F957" s="17"/>
      <c r="G957" s="17"/>
      <c r="H957" s="17"/>
      <c r="I957" s="17"/>
      <c r="J957" s="18"/>
    </row>
    <row r="958" spans="1:10" ht="21">
      <c r="A958" s="15"/>
      <c r="B958" s="14"/>
      <c r="C958" s="15"/>
      <c r="D958" s="16"/>
      <c r="E958" s="17"/>
      <c r="F958" s="17"/>
      <c r="G958" s="17"/>
      <c r="H958" s="17"/>
      <c r="I958" s="17"/>
      <c r="J958" s="18"/>
    </row>
    <row r="959" spans="1:10" ht="21">
      <c r="A959" s="15"/>
      <c r="B959" s="14"/>
      <c r="C959" s="15"/>
      <c r="D959" s="16"/>
      <c r="E959" s="17"/>
      <c r="F959" s="17"/>
      <c r="G959" s="17"/>
      <c r="H959" s="17"/>
      <c r="I959" s="17"/>
      <c r="J959" s="18"/>
    </row>
    <row r="960" spans="1:10" ht="21">
      <c r="A960" s="15"/>
      <c r="B960" s="14"/>
      <c r="C960" s="15"/>
      <c r="D960" s="16"/>
      <c r="E960" s="17"/>
      <c r="F960" s="17"/>
      <c r="G960" s="17"/>
      <c r="H960" s="17"/>
      <c r="I960" s="17"/>
      <c r="J960" s="18"/>
    </row>
    <row r="961" spans="1:10" ht="21">
      <c r="A961" s="15"/>
      <c r="B961" s="14"/>
      <c r="C961" s="15"/>
      <c r="D961" s="16"/>
      <c r="E961" s="17"/>
      <c r="F961" s="17"/>
      <c r="G961" s="17"/>
      <c r="H961" s="17"/>
      <c r="I961" s="17"/>
      <c r="J961" s="18"/>
    </row>
    <row r="962" spans="1:10" ht="21">
      <c r="A962" s="15"/>
      <c r="B962" s="14"/>
      <c r="C962" s="15"/>
      <c r="D962" s="16"/>
      <c r="E962" s="17"/>
      <c r="F962" s="17"/>
      <c r="G962" s="17"/>
      <c r="H962" s="17"/>
      <c r="I962" s="17"/>
      <c r="J962" s="18"/>
    </row>
    <row r="963" spans="1:10" ht="21">
      <c r="A963" s="15"/>
      <c r="B963" s="14"/>
      <c r="C963" s="15"/>
      <c r="D963" s="16"/>
      <c r="E963" s="17"/>
      <c r="F963" s="17"/>
      <c r="G963" s="17"/>
      <c r="H963" s="17"/>
      <c r="I963" s="17"/>
      <c r="J963" s="18"/>
    </row>
    <row r="964" spans="1:10" ht="21">
      <c r="A964" s="15"/>
      <c r="B964" s="14"/>
      <c r="C964" s="15"/>
      <c r="D964" s="16"/>
      <c r="E964" s="17"/>
      <c r="F964" s="17"/>
      <c r="G964" s="17"/>
      <c r="H964" s="17"/>
      <c r="I964" s="17"/>
      <c r="J964" s="18"/>
    </row>
    <row r="965" spans="1:10" ht="21">
      <c r="A965" s="15"/>
      <c r="B965" s="14"/>
      <c r="C965" s="15"/>
      <c r="D965" s="16"/>
      <c r="E965" s="17"/>
      <c r="F965" s="17"/>
      <c r="G965" s="17"/>
      <c r="H965" s="17"/>
      <c r="I965" s="17"/>
      <c r="J965" s="18"/>
    </row>
    <row r="966" spans="1:10" ht="21">
      <c r="A966" s="15"/>
      <c r="B966" s="14"/>
      <c r="C966" s="15"/>
      <c r="D966" s="16"/>
      <c r="E966" s="17"/>
      <c r="F966" s="17"/>
      <c r="G966" s="17"/>
      <c r="H966" s="17"/>
      <c r="I966" s="17"/>
      <c r="J966" s="18"/>
    </row>
    <row r="967" spans="1:10" ht="21">
      <c r="A967" s="15"/>
      <c r="B967" s="14"/>
      <c r="C967" s="15"/>
      <c r="D967" s="16"/>
      <c r="E967" s="17"/>
      <c r="F967" s="17"/>
      <c r="G967" s="17"/>
      <c r="H967" s="17"/>
      <c r="I967" s="17"/>
      <c r="J967" s="18"/>
    </row>
    <row r="968" spans="1:10" ht="21">
      <c r="A968" s="15"/>
      <c r="B968" s="14"/>
      <c r="C968" s="15"/>
      <c r="D968" s="16"/>
      <c r="E968" s="17"/>
      <c r="F968" s="17"/>
      <c r="G968" s="17"/>
      <c r="H968" s="17"/>
      <c r="I968" s="17"/>
      <c r="J968" s="18"/>
    </row>
    <row r="969" spans="1:10" ht="21">
      <c r="A969" s="15"/>
      <c r="B969" s="14"/>
      <c r="C969" s="15"/>
      <c r="D969" s="16"/>
      <c r="E969" s="17"/>
      <c r="F969" s="17"/>
      <c r="G969" s="17"/>
      <c r="H969" s="17"/>
      <c r="I969" s="17"/>
      <c r="J969" s="18"/>
    </row>
    <row r="970" spans="1:10" ht="21">
      <c r="A970" s="15"/>
      <c r="B970" s="14"/>
      <c r="C970" s="15"/>
      <c r="D970" s="16"/>
      <c r="E970" s="17"/>
      <c r="F970" s="17"/>
      <c r="G970" s="17"/>
      <c r="H970" s="17"/>
      <c r="I970" s="17"/>
      <c r="J970" s="18"/>
    </row>
    <row r="971" spans="1:10" ht="21">
      <c r="A971" s="15"/>
      <c r="B971" s="14"/>
      <c r="C971" s="15"/>
      <c r="D971" s="16"/>
      <c r="E971" s="17"/>
      <c r="F971" s="17"/>
      <c r="G971" s="17"/>
      <c r="H971" s="17"/>
      <c r="I971" s="17"/>
      <c r="J971" s="18"/>
    </row>
    <row r="972" spans="1:10" ht="21">
      <c r="A972" s="15"/>
      <c r="B972" s="14"/>
      <c r="C972" s="15"/>
      <c r="D972" s="16"/>
      <c r="E972" s="17"/>
      <c r="F972" s="17"/>
      <c r="G972" s="17"/>
      <c r="H972" s="17"/>
      <c r="I972" s="17"/>
      <c r="J972" s="18"/>
    </row>
    <row r="973" spans="1:10" ht="21">
      <c r="A973" s="15"/>
      <c r="B973" s="14"/>
      <c r="C973" s="15"/>
      <c r="D973" s="16"/>
      <c r="E973" s="17"/>
      <c r="F973" s="17"/>
      <c r="G973" s="17"/>
      <c r="H973" s="17"/>
      <c r="I973" s="17"/>
      <c r="J973" s="18"/>
    </row>
    <row r="974" spans="1:10" ht="21">
      <c r="A974" s="15"/>
      <c r="B974" s="14"/>
      <c r="C974" s="15"/>
      <c r="D974" s="16"/>
      <c r="E974" s="17"/>
      <c r="F974" s="17"/>
      <c r="G974" s="17"/>
      <c r="H974" s="17"/>
      <c r="I974" s="17"/>
      <c r="J974" s="18"/>
    </row>
    <row r="975" spans="1:10" ht="21">
      <c r="A975" s="15"/>
      <c r="B975" s="14"/>
      <c r="C975" s="15"/>
      <c r="D975" s="16"/>
      <c r="E975" s="17"/>
      <c r="F975" s="17"/>
      <c r="G975" s="17"/>
      <c r="H975" s="17"/>
      <c r="I975" s="17"/>
      <c r="J975" s="18"/>
    </row>
    <row r="976" spans="1:10" ht="21">
      <c r="A976" s="22"/>
      <c r="B976" s="21"/>
      <c r="C976" s="22"/>
      <c r="D976" s="23"/>
      <c r="E976" s="24"/>
      <c r="F976" s="24"/>
      <c r="G976" s="24"/>
      <c r="H976" s="24"/>
      <c r="I976" s="24"/>
      <c r="J976" s="21"/>
    </row>
    <row r="977" spans="1:10" ht="23.25">
      <c r="A977" s="513" t="s">
        <v>0</v>
      </c>
      <c r="B977" s="513"/>
      <c r="C977" s="513"/>
      <c r="D977" s="513"/>
      <c r="E977" s="513"/>
      <c r="F977" s="513"/>
      <c r="G977" s="513"/>
      <c r="H977" s="513"/>
      <c r="I977" s="513"/>
      <c r="J977" s="513"/>
    </row>
    <row r="978" spans="1:2" ht="21">
      <c r="A978" s="515" t="s">
        <v>1</v>
      </c>
      <c r="B978" s="515"/>
    </row>
    <row r="979" ht="21.75" thickBot="1">
      <c r="A979" s="2"/>
    </row>
    <row r="980" spans="1:10" ht="21">
      <c r="A980" s="516" t="s">
        <v>2</v>
      </c>
      <c r="B980" s="518" t="s">
        <v>3</v>
      </c>
      <c r="C980" s="520" t="s">
        <v>4</v>
      </c>
      <c r="D980" s="520"/>
      <c r="E980" s="521" t="s">
        <v>5</v>
      </c>
      <c r="F980" s="522"/>
      <c r="G980" s="521" t="s">
        <v>6</v>
      </c>
      <c r="H980" s="523"/>
      <c r="I980" s="3" t="s">
        <v>7</v>
      </c>
      <c r="J980" s="524" t="s">
        <v>8</v>
      </c>
    </row>
    <row r="981" spans="1:10" ht="21">
      <c r="A981" s="517"/>
      <c r="B981" s="519"/>
      <c r="C981" s="4" t="s">
        <v>9</v>
      </c>
      <c r="D981" s="4" t="s">
        <v>10</v>
      </c>
      <c r="E981" s="5" t="s">
        <v>11</v>
      </c>
      <c r="F981" s="5" t="s">
        <v>12</v>
      </c>
      <c r="G981" s="5" t="s">
        <v>11</v>
      </c>
      <c r="H981" s="6" t="s">
        <v>12</v>
      </c>
      <c r="I981" s="5" t="s">
        <v>13</v>
      </c>
      <c r="J981" s="525"/>
    </row>
    <row r="982" spans="1:10" ht="21">
      <c r="A982" s="9"/>
      <c r="B982" s="53"/>
      <c r="C982" s="9"/>
      <c r="D982" s="10"/>
      <c r="E982" s="11"/>
      <c r="F982" s="11"/>
      <c r="G982" s="11"/>
      <c r="H982" s="11"/>
      <c r="I982" s="11"/>
      <c r="J982" s="12"/>
    </row>
    <row r="983" spans="1:10" ht="21">
      <c r="A983" s="15"/>
      <c r="B983" s="14"/>
      <c r="C983" s="15"/>
      <c r="D983" s="16"/>
      <c r="E983" s="17"/>
      <c r="F983" s="17"/>
      <c r="G983" s="17"/>
      <c r="H983" s="17"/>
      <c r="I983" s="17"/>
      <c r="J983" s="18"/>
    </row>
    <row r="984" spans="1:10" ht="21">
      <c r="A984" s="15"/>
      <c r="B984" s="14"/>
      <c r="C984" s="15"/>
      <c r="D984" s="16"/>
      <c r="E984" s="17"/>
      <c r="F984" s="17"/>
      <c r="G984" s="17"/>
      <c r="H984" s="17"/>
      <c r="I984" s="17"/>
      <c r="J984" s="18"/>
    </row>
    <row r="985" spans="1:10" ht="21">
      <c r="A985" s="15"/>
      <c r="B985" s="14"/>
      <c r="C985" s="15"/>
      <c r="D985" s="16"/>
      <c r="E985" s="17"/>
      <c r="F985" s="17"/>
      <c r="G985" s="17"/>
      <c r="H985" s="17"/>
      <c r="I985" s="17"/>
      <c r="J985" s="18"/>
    </row>
    <row r="986" spans="1:10" ht="21">
      <c r="A986" s="15"/>
      <c r="B986" s="14"/>
      <c r="C986" s="15"/>
      <c r="D986" s="16"/>
      <c r="E986" s="17"/>
      <c r="F986" s="17"/>
      <c r="G986" s="17"/>
      <c r="H986" s="17"/>
      <c r="I986" s="17"/>
      <c r="J986" s="18"/>
    </row>
    <row r="987" spans="1:10" ht="21">
      <c r="A987" s="15"/>
      <c r="B987" s="14"/>
      <c r="C987" s="15"/>
      <c r="D987" s="16"/>
      <c r="E987" s="17"/>
      <c r="F987" s="17"/>
      <c r="G987" s="17"/>
      <c r="H987" s="17"/>
      <c r="I987" s="17"/>
      <c r="J987" s="18"/>
    </row>
    <row r="988" spans="1:10" ht="21">
      <c r="A988" s="15"/>
      <c r="B988" s="14"/>
      <c r="C988" s="15"/>
      <c r="D988" s="16"/>
      <c r="E988" s="17"/>
      <c r="F988" s="17"/>
      <c r="G988" s="17"/>
      <c r="H988" s="17"/>
      <c r="I988" s="17"/>
      <c r="J988" s="18"/>
    </row>
    <row r="989" spans="1:10" ht="21">
      <c r="A989" s="15"/>
      <c r="B989" s="14"/>
      <c r="C989" s="15"/>
      <c r="D989" s="16"/>
      <c r="E989" s="17"/>
      <c r="F989" s="17"/>
      <c r="G989" s="17"/>
      <c r="H989" s="17"/>
      <c r="I989" s="17"/>
      <c r="J989" s="18"/>
    </row>
    <row r="990" spans="1:10" ht="21">
      <c r="A990" s="15"/>
      <c r="B990" s="14"/>
      <c r="C990" s="15"/>
      <c r="D990" s="16"/>
      <c r="E990" s="17"/>
      <c r="F990" s="17"/>
      <c r="G990" s="17"/>
      <c r="H990" s="17"/>
      <c r="I990" s="17"/>
      <c r="J990" s="18"/>
    </row>
    <row r="991" spans="1:10" ht="21">
      <c r="A991" s="15"/>
      <c r="B991" s="14"/>
      <c r="C991" s="15"/>
      <c r="D991" s="16"/>
      <c r="E991" s="17"/>
      <c r="F991" s="17"/>
      <c r="G991" s="17"/>
      <c r="H991" s="17"/>
      <c r="I991" s="17"/>
      <c r="J991" s="18"/>
    </row>
    <row r="992" spans="1:10" ht="21">
      <c r="A992" s="15"/>
      <c r="B992" s="14"/>
      <c r="C992" s="15"/>
      <c r="D992" s="16"/>
      <c r="E992" s="17"/>
      <c r="F992" s="17"/>
      <c r="G992" s="17"/>
      <c r="H992" s="17"/>
      <c r="I992" s="17"/>
      <c r="J992" s="18"/>
    </row>
    <row r="993" spans="1:10" ht="21">
      <c r="A993" s="15"/>
      <c r="B993" s="14"/>
      <c r="C993" s="15"/>
      <c r="D993" s="16"/>
      <c r="E993" s="17"/>
      <c r="F993" s="17"/>
      <c r="G993" s="17"/>
      <c r="H993" s="17"/>
      <c r="I993" s="17"/>
      <c r="J993" s="18"/>
    </row>
    <row r="994" spans="1:10" ht="21">
      <c r="A994" s="15"/>
      <c r="B994" s="14"/>
      <c r="C994" s="15"/>
      <c r="D994" s="16"/>
      <c r="E994" s="17"/>
      <c r="F994" s="17"/>
      <c r="G994" s="17"/>
      <c r="H994" s="17"/>
      <c r="I994" s="17"/>
      <c r="J994" s="18"/>
    </row>
    <row r="995" spans="1:10" ht="21">
      <c r="A995" s="15"/>
      <c r="B995" s="14"/>
      <c r="C995" s="15"/>
      <c r="D995" s="16"/>
      <c r="E995" s="17"/>
      <c r="F995" s="17"/>
      <c r="G995" s="17"/>
      <c r="H995" s="17"/>
      <c r="I995" s="17"/>
      <c r="J995" s="18"/>
    </row>
    <row r="996" spans="1:10" ht="21">
      <c r="A996" s="15"/>
      <c r="B996" s="14"/>
      <c r="C996" s="15"/>
      <c r="D996" s="16"/>
      <c r="E996" s="17"/>
      <c r="F996" s="17"/>
      <c r="G996" s="17"/>
      <c r="H996" s="17"/>
      <c r="I996" s="17"/>
      <c r="J996" s="18"/>
    </row>
    <row r="997" spans="1:10" ht="21">
      <c r="A997" s="15"/>
      <c r="B997" s="14"/>
      <c r="C997" s="15"/>
      <c r="D997" s="16"/>
      <c r="E997" s="17"/>
      <c r="F997" s="17"/>
      <c r="G997" s="17"/>
      <c r="H997" s="17"/>
      <c r="I997" s="17"/>
      <c r="J997" s="18"/>
    </row>
    <row r="998" spans="1:10" ht="21">
      <c r="A998" s="15"/>
      <c r="B998" s="14"/>
      <c r="C998" s="15"/>
      <c r="D998" s="16"/>
      <c r="E998" s="17"/>
      <c r="F998" s="17"/>
      <c r="G998" s="17"/>
      <c r="H998" s="17"/>
      <c r="I998" s="17"/>
      <c r="J998" s="18"/>
    </row>
    <row r="999" spans="1:10" ht="21">
      <c r="A999" s="15"/>
      <c r="B999" s="14"/>
      <c r="C999" s="15"/>
      <c r="D999" s="16"/>
      <c r="E999" s="17"/>
      <c r="F999" s="17"/>
      <c r="G999" s="17"/>
      <c r="H999" s="17"/>
      <c r="I999" s="17"/>
      <c r="J999" s="18"/>
    </row>
    <row r="1000" spans="1:10" ht="21">
      <c r="A1000" s="15"/>
      <c r="B1000" s="14"/>
      <c r="C1000" s="15"/>
      <c r="D1000" s="16"/>
      <c r="E1000" s="17"/>
      <c r="F1000" s="17"/>
      <c r="G1000" s="17"/>
      <c r="H1000" s="17"/>
      <c r="I1000" s="17"/>
      <c r="J1000" s="18"/>
    </row>
    <row r="1001" spans="1:10" ht="21">
      <c r="A1001" s="15"/>
      <c r="B1001" s="14"/>
      <c r="C1001" s="15"/>
      <c r="D1001" s="16"/>
      <c r="E1001" s="17"/>
      <c r="F1001" s="17"/>
      <c r="G1001" s="17"/>
      <c r="H1001" s="17"/>
      <c r="I1001" s="17"/>
      <c r="J1001" s="18"/>
    </row>
    <row r="1002" spans="1:10" ht="21">
      <c r="A1002" s="22"/>
      <c r="B1002" s="21"/>
      <c r="C1002" s="22"/>
      <c r="D1002" s="23"/>
      <c r="E1002" s="24"/>
      <c r="F1002" s="24"/>
      <c r="G1002" s="24"/>
      <c r="H1002" s="24"/>
      <c r="I1002" s="24"/>
      <c r="J1002" s="21"/>
    </row>
    <row r="1003" spans="1:10" ht="23.25">
      <c r="A1003" s="513" t="s">
        <v>0</v>
      </c>
      <c r="B1003" s="513"/>
      <c r="C1003" s="513"/>
      <c r="D1003" s="513"/>
      <c r="E1003" s="513"/>
      <c r="F1003" s="513"/>
      <c r="G1003" s="513"/>
      <c r="H1003" s="513"/>
      <c r="I1003" s="513"/>
      <c r="J1003" s="513"/>
    </row>
    <row r="1004" spans="1:2" ht="21">
      <c r="A1004" s="515" t="s">
        <v>1</v>
      </c>
      <c r="B1004" s="515"/>
    </row>
    <row r="1005" ht="21.75" thickBot="1">
      <c r="A1005" s="2"/>
    </row>
    <row r="1006" spans="1:10" ht="21">
      <c r="A1006" s="516" t="s">
        <v>2</v>
      </c>
      <c r="B1006" s="518" t="s">
        <v>3</v>
      </c>
      <c r="C1006" s="520" t="s">
        <v>4</v>
      </c>
      <c r="D1006" s="520"/>
      <c r="E1006" s="521" t="s">
        <v>5</v>
      </c>
      <c r="F1006" s="522"/>
      <c r="G1006" s="521" t="s">
        <v>6</v>
      </c>
      <c r="H1006" s="523"/>
      <c r="I1006" s="3" t="s">
        <v>7</v>
      </c>
      <c r="J1006" s="524" t="s">
        <v>8</v>
      </c>
    </row>
    <row r="1007" spans="1:10" ht="21">
      <c r="A1007" s="517"/>
      <c r="B1007" s="519"/>
      <c r="C1007" s="4" t="s">
        <v>9</v>
      </c>
      <c r="D1007" s="4" t="s">
        <v>10</v>
      </c>
      <c r="E1007" s="5" t="s">
        <v>11</v>
      </c>
      <c r="F1007" s="5" t="s">
        <v>12</v>
      </c>
      <c r="G1007" s="5" t="s">
        <v>11</v>
      </c>
      <c r="H1007" s="6" t="s">
        <v>12</v>
      </c>
      <c r="I1007" s="5" t="s">
        <v>13</v>
      </c>
      <c r="J1007" s="525"/>
    </row>
    <row r="1008" spans="1:10" ht="21">
      <c r="A1008" s="9"/>
      <c r="B1008" s="53"/>
      <c r="C1008" s="9"/>
      <c r="D1008" s="10"/>
      <c r="E1008" s="11"/>
      <c r="F1008" s="11"/>
      <c r="G1008" s="11"/>
      <c r="H1008" s="11"/>
      <c r="I1008" s="11"/>
      <c r="J1008" s="12"/>
    </row>
    <row r="1009" spans="1:10" ht="21">
      <c r="A1009" s="15"/>
      <c r="B1009" s="14"/>
      <c r="C1009" s="15"/>
      <c r="D1009" s="16"/>
      <c r="E1009" s="17"/>
      <c r="F1009" s="17"/>
      <c r="G1009" s="17"/>
      <c r="H1009" s="17"/>
      <c r="I1009" s="17"/>
      <c r="J1009" s="18"/>
    </row>
    <row r="1010" spans="1:10" ht="21">
      <c r="A1010" s="15"/>
      <c r="B1010" s="14"/>
      <c r="C1010" s="15"/>
      <c r="D1010" s="16"/>
      <c r="E1010" s="17"/>
      <c r="F1010" s="17"/>
      <c r="G1010" s="17"/>
      <c r="H1010" s="17"/>
      <c r="I1010" s="17"/>
      <c r="J1010" s="18"/>
    </row>
    <row r="1011" spans="1:10" ht="21">
      <c r="A1011" s="15"/>
      <c r="B1011" s="14"/>
      <c r="C1011" s="15"/>
      <c r="D1011" s="16"/>
      <c r="E1011" s="17"/>
      <c r="F1011" s="17"/>
      <c r="G1011" s="17"/>
      <c r="H1011" s="17"/>
      <c r="I1011" s="17"/>
      <c r="J1011" s="18"/>
    </row>
    <row r="1012" spans="1:10" ht="21">
      <c r="A1012" s="15"/>
      <c r="B1012" s="14"/>
      <c r="C1012" s="15"/>
      <c r="D1012" s="16"/>
      <c r="E1012" s="17"/>
      <c r="F1012" s="17"/>
      <c r="G1012" s="17"/>
      <c r="H1012" s="17"/>
      <c r="I1012" s="17"/>
      <c r="J1012" s="18"/>
    </row>
    <row r="1013" spans="1:10" ht="21">
      <c r="A1013" s="15"/>
      <c r="B1013" s="14"/>
      <c r="C1013" s="15"/>
      <c r="D1013" s="16"/>
      <c r="E1013" s="17"/>
      <c r="F1013" s="17"/>
      <c r="G1013" s="17"/>
      <c r="H1013" s="17"/>
      <c r="I1013" s="17"/>
      <c r="J1013" s="18"/>
    </row>
    <row r="1014" spans="1:10" ht="21">
      <c r="A1014" s="15"/>
      <c r="B1014" s="14"/>
      <c r="C1014" s="15"/>
      <c r="D1014" s="16"/>
      <c r="E1014" s="17"/>
      <c r="F1014" s="17"/>
      <c r="G1014" s="17"/>
      <c r="H1014" s="17"/>
      <c r="I1014" s="17"/>
      <c r="J1014" s="18"/>
    </row>
    <row r="1015" spans="1:10" ht="21">
      <c r="A1015" s="15"/>
      <c r="B1015" s="14"/>
      <c r="C1015" s="15"/>
      <c r="D1015" s="16"/>
      <c r="E1015" s="17"/>
      <c r="F1015" s="17"/>
      <c r="G1015" s="17"/>
      <c r="H1015" s="17"/>
      <c r="I1015" s="17"/>
      <c r="J1015" s="18"/>
    </row>
    <row r="1016" spans="1:10" ht="21">
      <c r="A1016" s="15"/>
      <c r="B1016" s="14"/>
      <c r="C1016" s="15"/>
      <c r="D1016" s="16"/>
      <c r="E1016" s="17"/>
      <c r="F1016" s="17"/>
      <c r="G1016" s="17"/>
      <c r="H1016" s="17"/>
      <c r="I1016" s="17"/>
      <c r="J1016" s="18"/>
    </row>
    <row r="1017" spans="1:10" ht="21">
      <c r="A1017" s="15"/>
      <c r="B1017" s="14"/>
      <c r="C1017" s="15"/>
      <c r="D1017" s="16"/>
      <c r="E1017" s="17"/>
      <c r="F1017" s="17"/>
      <c r="G1017" s="17"/>
      <c r="H1017" s="17"/>
      <c r="I1017" s="17"/>
      <c r="J1017" s="18"/>
    </row>
    <row r="1018" spans="1:10" ht="21">
      <c r="A1018" s="15"/>
      <c r="B1018" s="14"/>
      <c r="C1018" s="15"/>
      <c r="D1018" s="16"/>
      <c r="E1018" s="17"/>
      <c r="F1018" s="17"/>
      <c r="G1018" s="17"/>
      <c r="H1018" s="17"/>
      <c r="I1018" s="17"/>
      <c r="J1018" s="18"/>
    </row>
    <row r="1019" spans="1:10" ht="21">
      <c r="A1019" s="15"/>
      <c r="B1019" s="14"/>
      <c r="C1019" s="15"/>
      <c r="D1019" s="16"/>
      <c r="E1019" s="17"/>
      <c r="F1019" s="17"/>
      <c r="G1019" s="17"/>
      <c r="H1019" s="17"/>
      <c r="I1019" s="17"/>
      <c r="J1019" s="18"/>
    </row>
    <row r="1020" spans="1:10" ht="21">
      <c r="A1020" s="15"/>
      <c r="B1020" s="14"/>
      <c r="C1020" s="15"/>
      <c r="D1020" s="16"/>
      <c r="E1020" s="17"/>
      <c r="F1020" s="17"/>
      <c r="G1020" s="17"/>
      <c r="H1020" s="17"/>
      <c r="I1020" s="17"/>
      <c r="J1020" s="18"/>
    </row>
    <row r="1021" spans="1:10" ht="21">
      <c r="A1021" s="15"/>
      <c r="B1021" s="14"/>
      <c r="C1021" s="15"/>
      <c r="D1021" s="16"/>
      <c r="E1021" s="17"/>
      <c r="F1021" s="17"/>
      <c r="G1021" s="17"/>
      <c r="H1021" s="17"/>
      <c r="I1021" s="17"/>
      <c r="J1021" s="18"/>
    </row>
    <row r="1022" spans="1:10" ht="21">
      <c r="A1022" s="15"/>
      <c r="B1022" s="14"/>
      <c r="C1022" s="15"/>
      <c r="D1022" s="16"/>
      <c r="E1022" s="17"/>
      <c r="F1022" s="17"/>
      <c r="G1022" s="17"/>
      <c r="H1022" s="17"/>
      <c r="I1022" s="17"/>
      <c r="J1022" s="18"/>
    </row>
    <row r="1023" spans="1:10" ht="21">
      <c r="A1023" s="15"/>
      <c r="B1023" s="14"/>
      <c r="C1023" s="15"/>
      <c r="D1023" s="16"/>
      <c r="E1023" s="17"/>
      <c r="F1023" s="17"/>
      <c r="G1023" s="17"/>
      <c r="H1023" s="17"/>
      <c r="I1023" s="17"/>
      <c r="J1023" s="18"/>
    </row>
    <row r="1024" spans="1:10" ht="21">
      <c r="A1024" s="15"/>
      <c r="B1024" s="14"/>
      <c r="C1024" s="15"/>
      <c r="D1024" s="16"/>
      <c r="E1024" s="17"/>
      <c r="F1024" s="17"/>
      <c r="G1024" s="17"/>
      <c r="H1024" s="17"/>
      <c r="I1024" s="17"/>
      <c r="J1024" s="18"/>
    </row>
    <row r="1025" spans="1:10" ht="21">
      <c r="A1025" s="15"/>
      <c r="B1025" s="14"/>
      <c r="C1025" s="15"/>
      <c r="D1025" s="16"/>
      <c r="E1025" s="17"/>
      <c r="F1025" s="17"/>
      <c r="G1025" s="17"/>
      <c r="H1025" s="17"/>
      <c r="I1025" s="17"/>
      <c r="J1025" s="18"/>
    </row>
    <row r="1026" spans="1:10" ht="21">
      <c r="A1026" s="15"/>
      <c r="B1026" s="14"/>
      <c r="C1026" s="15"/>
      <c r="D1026" s="16"/>
      <c r="E1026" s="17"/>
      <c r="F1026" s="17"/>
      <c r="G1026" s="17"/>
      <c r="H1026" s="17"/>
      <c r="I1026" s="17"/>
      <c r="J1026" s="18"/>
    </row>
    <row r="1027" spans="1:10" ht="21">
      <c r="A1027" s="15"/>
      <c r="B1027" s="14"/>
      <c r="C1027" s="15"/>
      <c r="D1027" s="16"/>
      <c r="E1027" s="17"/>
      <c r="F1027" s="17"/>
      <c r="G1027" s="17"/>
      <c r="H1027" s="17"/>
      <c r="I1027" s="17"/>
      <c r="J1027" s="18"/>
    </row>
    <row r="1028" spans="1:10" ht="21">
      <c r="A1028" s="22"/>
      <c r="B1028" s="21"/>
      <c r="C1028" s="22"/>
      <c r="D1028" s="23"/>
      <c r="E1028" s="24"/>
      <c r="F1028" s="24"/>
      <c r="G1028" s="24"/>
      <c r="H1028" s="24"/>
      <c r="I1028" s="24"/>
      <c r="J1028" s="21"/>
    </row>
  </sheetData>
  <sheetProtection/>
  <mergeCells count="312">
    <mergeCell ref="A1003:J1003"/>
    <mergeCell ref="A1004:B1004"/>
    <mergeCell ref="A1006:A1007"/>
    <mergeCell ref="B1006:B1007"/>
    <mergeCell ref="C1006:D1006"/>
    <mergeCell ref="E1006:F1006"/>
    <mergeCell ref="G1006:H1006"/>
    <mergeCell ref="J1006:J1007"/>
    <mergeCell ref="A977:J977"/>
    <mergeCell ref="A978:B978"/>
    <mergeCell ref="A980:A981"/>
    <mergeCell ref="B980:B981"/>
    <mergeCell ref="C980:D980"/>
    <mergeCell ref="E980:F980"/>
    <mergeCell ref="G980:H980"/>
    <mergeCell ref="J980:J981"/>
    <mergeCell ref="A951:J951"/>
    <mergeCell ref="A952:B952"/>
    <mergeCell ref="A954:A955"/>
    <mergeCell ref="B954:B955"/>
    <mergeCell ref="C954:D954"/>
    <mergeCell ref="E954:F954"/>
    <mergeCell ref="G954:H954"/>
    <mergeCell ref="J954:J955"/>
    <mergeCell ref="A925:J925"/>
    <mergeCell ref="A926:B926"/>
    <mergeCell ref="A928:A929"/>
    <mergeCell ref="B928:B929"/>
    <mergeCell ref="C928:D928"/>
    <mergeCell ref="E928:F928"/>
    <mergeCell ref="G928:H928"/>
    <mergeCell ref="J928:J929"/>
    <mergeCell ref="A899:J899"/>
    <mergeCell ref="A900:B900"/>
    <mergeCell ref="A902:A903"/>
    <mergeCell ref="B902:B903"/>
    <mergeCell ref="C902:D902"/>
    <mergeCell ref="E902:F902"/>
    <mergeCell ref="G902:H902"/>
    <mergeCell ref="J902:J903"/>
    <mergeCell ref="A873:J873"/>
    <mergeCell ref="A874:B874"/>
    <mergeCell ref="A876:A877"/>
    <mergeCell ref="B876:B877"/>
    <mergeCell ref="C876:D876"/>
    <mergeCell ref="E876:F876"/>
    <mergeCell ref="G876:H876"/>
    <mergeCell ref="J876:J877"/>
    <mergeCell ref="A847:J847"/>
    <mergeCell ref="A848:B848"/>
    <mergeCell ref="A850:A851"/>
    <mergeCell ref="B850:B851"/>
    <mergeCell ref="C850:D850"/>
    <mergeCell ref="E850:F850"/>
    <mergeCell ref="G850:H850"/>
    <mergeCell ref="J850:J851"/>
    <mergeCell ref="A821:J821"/>
    <mergeCell ref="A822:B822"/>
    <mergeCell ref="A824:A825"/>
    <mergeCell ref="B824:B825"/>
    <mergeCell ref="C824:D824"/>
    <mergeCell ref="E824:F824"/>
    <mergeCell ref="G824:H824"/>
    <mergeCell ref="J824:J825"/>
    <mergeCell ref="A795:J795"/>
    <mergeCell ref="A796:B796"/>
    <mergeCell ref="A798:A799"/>
    <mergeCell ref="B798:B799"/>
    <mergeCell ref="C798:D798"/>
    <mergeCell ref="E798:F798"/>
    <mergeCell ref="G798:H798"/>
    <mergeCell ref="J798:J799"/>
    <mergeCell ref="A769:J769"/>
    <mergeCell ref="A770:B770"/>
    <mergeCell ref="A772:A773"/>
    <mergeCell ref="B772:B773"/>
    <mergeCell ref="C772:D772"/>
    <mergeCell ref="E772:F772"/>
    <mergeCell ref="G772:H772"/>
    <mergeCell ref="J772:J773"/>
    <mergeCell ref="A743:J743"/>
    <mergeCell ref="A744:B744"/>
    <mergeCell ref="A746:A747"/>
    <mergeCell ref="B746:B747"/>
    <mergeCell ref="C746:D746"/>
    <mergeCell ref="E746:F746"/>
    <mergeCell ref="G746:H746"/>
    <mergeCell ref="J746:J747"/>
    <mergeCell ref="A717:J717"/>
    <mergeCell ref="A718:B718"/>
    <mergeCell ref="A720:A721"/>
    <mergeCell ref="B720:B721"/>
    <mergeCell ref="C720:D720"/>
    <mergeCell ref="E720:F720"/>
    <mergeCell ref="G720:H720"/>
    <mergeCell ref="J720:J721"/>
    <mergeCell ref="A691:J691"/>
    <mergeCell ref="A692:B692"/>
    <mergeCell ref="A694:A695"/>
    <mergeCell ref="B694:B695"/>
    <mergeCell ref="C694:D694"/>
    <mergeCell ref="E694:F694"/>
    <mergeCell ref="G694:H694"/>
    <mergeCell ref="J694:J695"/>
    <mergeCell ref="A665:J665"/>
    <mergeCell ref="A666:B666"/>
    <mergeCell ref="A668:A669"/>
    <mergeCell ref="B668:B669"/>
    <mergeCell ref="C668:D668"/>
    <mergeCell ref="E668:F668"/>
    <mergeCell ref="G668:H668"/>
    <mergeCell ref="J668:J669"/>
    <mergeCell ref="A639:J639"/>
    <mergeCell ref="A640:B640"/>
    <mergeCell ref="A642:A643"/>
    <mergeCell ref="B642:B643"/>
    <mergeCell ref="C642:D642"/>
    <mergeCell ref="E642:F642"/>
    <mergeCell ref="G642:H642"/>
    <mergeCell ref="J642:J643"/>
    <mergeCell ref="A613:J613"/>
    <mergeCell ref="A614:B614"/>
    <mergeCell ref="A616:A617"/>
    <mergeCell ref="B616:B617"/>
    <mergeCell ref="C616:D616"/>
    <mergeCell ref="E616:F616"/>
    <mergeCell ref="G616:H616"/>
    <mergeCell ref="J616:J617"/>
    <mergeCell ref="A587:J587"/>
    <mergeCell ref="A588:B588"/>
    <mergeCell ref="A590:A591"/>
    <mergeCell ref="B590:B591"/>
    <mergeCell ref="C590:D590"/>
    <mergeCell ref="E590:F590"/>
    <mergeCell ref="G590:H590"/>
    <mergeCell ref="J590:J591"/>
    <mergeCell ref="A561:J561"/>
    <mergeCell ref="A562:B562"/>
    <mergeCell ref="A564:A565"/>
    <mergeCell ref="B564:B565"/>
    <mergeCell ref="C564:D564"/>
    <mergeCell ref="E564:F564"/>
    <mergeCell ref="G564:H564"/>
    <mergeCell ref="J564:J565"/>
    <mergeCell ref="A538:A539"/>
    <mergeCell ref="B538:B539"/>
    <mergeCell ref="C538:D538"/>
    <mergeCell ref="E538:F538"/>
    <mergeCell ref="G538:H538"/>
    <mergeCell ref="J538:J539"/>
    <mergeCell ref="B512:B513"/>
    <mergeCell ref="C512:D512"/>
    <mergeCell ref="E512:F512"/>
    <mergeCell ref="G512:H512"/>
    <mergeCell ref="J512:J513"/>
    <mergeCell ref="A536:B536"/>
    <mergeCell ref="G460:H460"/>
    <mergeCell ref="J460:J461"/>
    <mergeCell ref="A483:J483"/>
    <mergeCell ref="A484:B484"/>
    <mergeCell ref="A486:A487"/>
    <mergeCell ref="B486:B487"/>
    <mergeCell ref="C486:D486"/>
    <mergeCell ref="E486:F486"/>
    <mergeCell ref="G486:H486"/>
    <mergeCell ref="J486:J487"/>
    <mergeCell ref="C434:D434"/>
    <mergeCell ref="E434:F434"/>
    <mergeCell ref="G434:H434"/>
    <mergeCell ref="J434:J435"/>
    <mergeCell ref="A457:J457"/>
    <mergeCell ref="A458:B458"/>
    <mergeCell ref="A408:A409"/>
    <mergeCell ref="B408:B409"/>
    <mergeCell ref="C408:D408"/>
    <mergeCell ref="E408:F408"/>
    <mergeCell ref="G408:H408"/>
    <mergeCell ref="J408:J409"/>
    <mergeCell ref="C382:D382"/>
    <mergeCell ref="E382:F382"/>
    <mergeCell ref="G382:H382"/>
    <mergeCell ref="J382:J383"/>
    <mergeCell ref="A405:J405"/>
    <mergeCell ref="A406:B406"/>
    <mergeCell ref="J330:J331"/>
    <mergeCell ref="A353:J353"/>
    <mergeCell ref="A354:B354"/>
    <mergeCell ref="A356:A357"/>
    <mergeCell ref="B356:B357"/>
    <mergeCell ref="C356:D356"/>
    <mergeCell ref="E356:F356"/>
    <mergeCell ref="G356:H356"/>
    <mergeCell ref="J356:J357"/>
    <mergeCell ref="E304:F304"/>
    <mergeCell ref="G304:H304"/>
    <mergeCell ref="J304:J305"/>
    <mergeCell ref="A327:J327"/>
    <mergeCell ref="A328:B328"/>
    <mergeCell ref="A330:A331"/>
    <mergeCell ref="B330:B331"/>
    <mergeCell ref="C330:D330"/>
    <mergeCell ref="E330:F330"/>
    <mergeCell ref="G330:H330"/>
    <mergeCell ref="C278:D278"/>
    <mergeCell ref="E278:F278"/>
    <mergeCell ref="G278:H278"/>
    <mergeCell ref="J278:J279"/>
    <mergeCell ref="A301:J301"/>
    <mergeCell ref="A302:B302"/>
    <mergeCell ref="G228:H228"/>
    <mergeCell ref="J228:J229"/>
    <mergeCell ref="A250:J250"/>
    <mergeCell ref="A251:B251"/>
    <mergeCell ref="A253:A254"/>
    <mergeCell ref="B253:B254"/>
    <mergeCell ref="C253:D253"/>
    <mergeCell ref="E253:F253"/>
    <mergeCell ref="G253:H253"/>
    <mergeCell ref="J253:J254"/>
    <mergeCell ref="C197:D197"/>
    <mergeCell ref="E197:F197"/>
    <mergeCell ref="G197:H197"/>
    <mergeCell ref="J197:J198"/>
    <mergeCell ref="A225:J225"/>
    <mergeCell ref="A226:B226"/>
    <mergeCell ref="J138:J139"/>
    <mergeCell ref="A168:J168"/>
    <mergeCell ref="A169:B169"/>
    <mergeCell ref="A171:A172"/>
    <mergeCell ref="B171:B172"/>
    <mergeCell ref="C171:D171"/>
    <mergeCell ref="E171:F171"/>
    <mergeCell ref="G171:H171"/>
    <mergeCell ref="J171:J172"/>
    <mergeCell ref="A136:B136"/>
    <mergeCell ref="A138:A139"/>
    <mergeCell ref="B138:B139"/>
    <mergeCell ref="C138:D138"/>
    <mergeCell ref="E138:F138"/>
    <mergeCell ref="G138:H138"/>
    <mergeCell ref="B113:B114"/>
    <mergeCell ref="C113:D113"/>
    <mergeCell ref="E113:F113"/>
    <mergeCell ref="G113:H113"/>
    <mergeCell ref="J113:J114"/>
    <mergeCell ref="A135:J135"/>
    <mergeCell ref="A86:A87"/>
    <mergeCell ref="B86:B87"/>
    <mergeCell ref="C86:D86"/>
    <mergeCell ref="E86:F86"/>
    <mergeCell ref="G86:H86"/>
    <mergeCell ref="J86:J87"/>
    <mergeCell ref="E32:F32"/>
    <mergeCell ref="G32:H32"/>
    <mergeCell ref="J32:J33"/>
    <mergeCell ref="A54:J54"/>
    <mergeCell ref="A55:B55"/>
    <mergeCell ref="A57:A58"/>
    <mergeCell ref="B57:B58"/>
    <mergeCell ref="C57:D57"/>
    <mergeCell ref="E57:F57"/>
    <mergeCell ref="G57:H57"/>
    <mergeCell ref="A3:J3"/>
    <mergeCell ref="A4:B4"/>
    <mergeCell ref="A6:A7"/>
    <mergeCell ref="B6:B7"/>
    <mergeCell ref="C6:D6"/>
    <mergeCell ref="J6:J7"/>
    <mergeCell ref="A29:J29"/>
    <mergeCell ref="A535:J535"/>
    <mergeCell ref="A509:J509"/>
    <mergeCell ref="A510:B510"/>
    <mergeCell ref="A512:A513"/>
    <mergeCell ref="A460:A461"/>
    <mergeCell ref="B460:B461"/>
    <mergeCell ref="C460:D460"/>
    <mergeCell ref="E460:F460"/>
    <mergeCell ref="A431:J431"/>
    <mergeCell ref="A432:B432"/>
    <mergeCell ref="A434:A435"/>
    <mergeCell ref="B434:B435"/>
    <mergeCell ref="A379:J379"/>
    <mergeCell ref="A380:B380"/>
    <mergeCell ref="A382:A383"/>
    <mergeCell ref="B382:B383"/>
    <mergeCell ref="A304:A305"/>
    <mergeCell ref="B304:B305"/>
    <mergeCell ref="C304:D304"/>
    <mergeCell ref="A275:J275"/>
    <mergeCell ref="A276:B276"/>
    <mergeCell ref="A278:A279"/>
    <mergeCell ref="B278:B279"/>
    <mergeCell ref="A228:A229"/>
    <mergeCell ref="B228:B229"/>
    <mergeCell ref="C228:D228"/>
    <mergeCell ref="E228:F228"/>
    <mergeCell ref="A194:J194"/>
    <mergeCell ref="A195:B195"/>
    <mergeCell ref="A197:A198"/>
    <mergeCell ref="B197:B198"/>
    <mergeCell ref="A110:J110"/>
    <mergeCell ref="A111:B111"/>
    <mergeCell ref="A113:A114"/>
    <mergeCell ref="A83:J83"/>
    <mergeCell ref="J57:J58"/>
    <mergeCell ref="A84:B84"/>
    <mergeCell ref="E6:F6"/>
    <mergeCell ref="G6:H6"/>
    <mergeCell ref="A30:B30"/>
    <mergeCell ref="A32:A33"/>
    <mergeCell ref="B32:B33"/>
    <mergeCell ref="C32:D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1">
      <selection activeCell="E153" sqref="E153"/>
    </sheetView>
  </sheetViews>
  <sheetFormatPr defaultColWidth="9.140625" defaultRowHeight="15"/>
  <cols>
    <col min="1" max="1" width="6.57421875" style="145" customWidth="1"/>
    <col min="2" max="2" width="73.7109375" style="145" customWidth="1"/>
    <col min="3" max="3" width="9.421875" style="145" customWidth="1"/>
    <col min="4" max="4" width="11.140625" style="211" customWidth="1"/>
    <col min="5" max="5" width="12.00390625" style="211" customWidth="1"/>
    <col min="6" max="6" width="7.7109375" style="145" customWidth="1"/>
    <col min="7" max="7" width="9.00390625" style="145" customWidth="1"/>
    <col min="8" max="16384" width="9.00390625" style="145" customWidth="1"/>
  </cols>
  <sheetData>
    <row r="1" spans="2:5" s="140" customFormat="1" ht="21">
      <c r="B1" s="214" t="s">
        <v>963</v>
      </c>
      <c r="D1" s="202"/>
      <c r="E1" s="202"/>
    </row>
    <row r="2" spans="1:5" s="140" customFormat="1" ht="21">
      <c r="A2" s="141"/>
      <c r="D2" s="202"/>
      <c r="E2" s="202"/>
    </row>
    <row r="3" spans="1:6" s="140" customFormat="1" ht="21">
      <c r="A3" s="554" t="s">
        <v>281</v>
      </c>
      <c r="B3" s="555"/>
      <c r="C3" s="555"/>
      <c r="D3" s="555"/>
      <c r="E3" s="555"/>
      <c r="F3" s="555"/>
    </row>
    <row r="4" spans="1:6" s="140" customFormat="1" ht="21">
      <c r="A4" s="556" t="s">
        <v>282</v>
      </c>
      <c r="B4" s="555"/>
      <c r="C4" s="555"/>
      <c r="D4" s="555"/>
      <c r="E4" s="555"/>
      <c r="F4" s="555"/>
    </row>
    <row r="5" spans="1:6" s="140" customFormat="1" ht="21">
      <c r="A5" s="557" t="s">
        <v>283</v>
      </c>
      <c r="B5" s="558"/>
      <c r="C5" s="558"/>
      <c r="D5" s="558"/>
      <c r="E5" s="558"/>
      <c r="F5" s="558"/>
    </row>
    <row r="6" spans="1:6" s="140" customFormat="1" ht="22.5" customHeight="1">
      <c r="A6" s="142" t="s">
        <v>284</v>
      </c>
      <c r="B6" s="142" t="s">
        <v>3</v>
      </c>
      <c r="C6" s="142" t="s">
        <v>10</v>
      </c>
      <c r="D6" s="203" t="s">
        <v>285</v>
      </c>
      <c r="E6" s="204" t="s">
        <v>286</v>
      </c>
      <c r="F6" s="143" t="s">
        <v>473</v>
      </c>
    </row>
    <row r="7" spans="1:7" s="140" customFormat="1" ht="22.5" customHeight="1">
      <c r="A7" s="240">
        <v>1</v>
      </c>
      <c r="B7" s="241" t="s">
        <v>597</v>
      </c>
      <c r="C7" s="240" t="s">
        <v>16</v>
      </c>
      <c r="D7" s="285">
        <v>2317.76</v>
      </c>
      <c r="E7" s="285">
        <v>2317.76</v>
      </c>
      <c r="F7" s="242" t="s">
        <v>292</v>
      </c>
      <c r="G7" s="205"/>
    </row>
    <row r="8" spans="1:7" s="140" customFormat="1" ht="22.5" customHeight="1">
      <c r="A8" s="244">
        <v>2</v>
      </c>
      <c r="B8" s="245" t="s">
        <v>598</v>
      </c>
      <c r="C8" s="244" t="s">
        <v>16</v>
      </c>
      <c r="D8" s="286">
        <v>2355.14</v>
      </c>
      <c r="E8" s="286">
        <v>2355.14</v>
      </c>
      <c r="F8" s="246" t="s">
        <v>292</v>
      </c>
      <c r="G8" s="205"/>
    </row>
    <row r="9" spans="1:7" s="140" customFormat="1" ht="22.5" customHeight="1">
      <c r="A9" s="240">
        <v>3</v>
      </c>
      <c r="B9" s="241" t="s">
        <v>599</v>
      </c>
      <c r="C9" s="240" t="s">
        <v>16</v>
      </c>
      <c r="D9" s="285">
        <v>2336.45</v>
      </c>
      <c r="E9" s="285">
        <v>2336.45</v>
      </c>
      <c r="F9" s="242" t="s">
        <v>292</v>
      </c>
      <c r="G9" s="205"/>
    </row>
    <row r="10" spans="1:7" s="140" customFormat="1" ht="22.5" customHeight="1">
      <c r="A10" s="244">
        <v>4</v>
      </c>
      <c r="B10" s="245" t="s">
        <v>600</v>
      </c>
      <c r="C10" s="244" t="s">
        <v>16</v>
      </c>
      <c r="D10" s="286">
        <v>2467.29</v>
      </c>
      <c r="E10" s="286">
        <v>2467.29</v>
      </c>
      <c r="F10" s="246" t="s">
        <v>292</v>
      </c>
      <c r="G10" s="205"/>
    </row>
    <row r="11" spans="1:7" s="140" customFormat="1" ht="22.5" customHeight="1">
      <c r="A11" s="240">
        <v>5</v>
      </c>
      <c r="B11" s="241" t="s">
        <v>601</v>
      </c>
      <c r="C11" s="240" t="s">
        <v>16</v>
      </c>
      <c r="D11" s="285">
        <v>1810.75</v>
      </c>
      <c r="E11" s="285">
        <v>1810.75</v>
      </c>
      <c r="F11" s="242" t="s">
        <v>292</v>
      </c>
      <c r="G11" s="205"/>
    </row>
    <row r="12" spans="1:7" s="140" customFormat="1" ht="22.5" customHeight="1">
      <c r="A12" s="244">
        <v>6</v>
      </c>
      <c r="B12" s="245" t="s">
        <v>602</v>
      </c>
      <c r="C12" s="244" t="s">
        <v>16</v>
      </c>
      <c r="D12" s="286">
        <v>1859.81</v>
      </c>
      <c r="E12" s="286">
        <v>1859.81</v>
      </c>
      <c r="F12" s="246" t="s">
        <v>292</v>
      </c>
      <c r="G12" s="205"/>
    </row>
    <row r="13" spans="1:7" s="140" customFormat="1" ht="22.5" customHeight="1">
      <c r="A13" s="240">
        <v>7</v>
      </c>
      <c r="B13" s="241" t="s">
        <v>603</v>
      </c>
      <c r="C13" s="240" t="s">
        <v>16</v>
      </c>
      <c r="D13" s="285">
        <v>1908.88</v>
      </c>
      <c r="E13" s="285">
        <v>1908.88</v>
      </c>
      <c r="F13" s="242" t="s">
        <v>292</v>
      </c>
      <c r="G13" s="205"/>
    </row>
    <row r="14" spans="1:7" s="140" customFormat="1" ht="22.5" customHeight="1">
      <c r="A14" s="244">
        <v>8</v>
      </c>
      <c r="B14" s="245" t="s">
        <v>604</v>
      </c>
      <c r="C14" s="244" t="s">
        <v>16</v>
      </c>
      <c r="D14" s="286">
        <v>1957.95</v>
      </c>
      <c r="E14" s="286">
        <v>1957.95</v>
      </c>
      <c r="F14" s="246" t="s">
        <v>292</v>
      </c>
      <c r="G14" s="205"/>
    </row>
    <row r="15" spans="1:7" s="140" customFormat="1" ht="22.5" customHeight="1">
      <c r="A15" s="240">
        <v>9</v>
      </c>
      <c r="B15" s="241" t="s">
        <v>605</v>
      </c>
      <c r="C15" s="240" t="s">
        <v>16</v>
      </c>
      <c r="D15" s="285">
        <v>2007.01</v>
      </c>
      <c r="E15" s="285">
        <v>2007.01</v>
      </c>
      <c r="F15" s="242" t="s">
        <v>292</v>
      </c>
      <c r="G15" s="205"/>
    </row>
    <row r="16" spans="1:7" s="140" customFormat="1" ht="22.5" customHeight="1">
      <c r="A16" s="244">
        <v>10</v>
      </c>
      <c r="B16" s="245" t="s">
        <v>606</v>
      </c>
      <c r="C16" s="244" t="s">
        <v>16</v>
      </c>
      <c r="D16" s="286">
        <v>2056.08</v>
      </c>
      <c r="E16" s="286">
        <v>2056.08</v>
      </c>
      <c r="F16" s="246" t="s">
        <v>292</v>
      </c>
      <c r="G16" s="205"/>
    </row>
    <row r="17" spans="1:7" s="140" customFormat="1" ht="22.5" customHeight="1">
      <c r="A17" s="240">
        <v>11</v>
      </c>
      <c r="B17" s="241" t="s">
        <v>607</v>
      </c>
      <c r="C17" s="240" t="s">
        <v>16</v>
      </c>
      <c r="D17" s="285">
        <v>2289.72</v>
      </c>
      <c r="E17" s="285">
        <v>2289.72</v>
      </c>
      <c r="F17" s="242" t="s">
        <v>292</v>
      </c>
      <c r="G17" s="205"/>
    </row>
    <row r="18" spans="1:7" s="140" customFormat="1" ht="22.5" customHeight="1">
      <c r="A18" s="244">
        <v>12</v>
      </c>
      <c r="B18" s="245" t="s">
        <v>608</v>
      </c>
      <c r="C18" s="244" t="s">
        <v>16</v>
      </c>
      <c r="D18" s="286">
        <v>2336.45</v>
      </c>
      <c r="E18" s="286">
        <v>2336.45</v>
      </c>
      <c r="F18" s="246" t="s">
        <v>292</v>
      </c>
      <c r="G18" s="205"/>
    </row>
    <row r="19" spans="1:7" s="140" customFormat="1" ht="22.5" customHeight="1">
      <c r="A19" s="240">
        <v>13</v>
      </c>
      <c r="B19" s="241" t="s">
        <v>609</v>
      </c>
      <c r="C19" s="240" t="s">
        <v>610</v>
      </c>
      <c r="D19" s="285">
        <v>4.91</v>
      </c>
      <c r="E19" s="285">
        <v>4.91</v>
      </c>
      <c r="F19" s="242" t="s">
        <v>292</v>
      </c>
      <c r="G19" s="205"/>
    </row>
    <row r="20" spans="1:7" s="140" customFormat="1" ht="22.5" customHeight="1">
      <c r="A20" s="244">
        <v>14</v>
      </c>
      <c r="B20" s="245" t="s">
        <v>611</v>
      </c>
      <c r="C20" s="244" t="s">
        <v>610</v>
      </c>
      <c r="D20" s="286">
        <v>14.02</v>
      </c>
      <c r="E20" s="286">
        <v>14.02</v>
      </c>
      <c r="F20" s="246" t="s">
        <v>292</v>
      </c>
      <c r="G20" s="205"/>
    </row>
    <row r="21" spans="1:7" s="140" customFormat="1" ht="22.5" customHeight="1">
      <c r="A21" s="240">
        <v>15</v>
      </c>
      <c r="B21" s="241" t="s">
        <v>612</v>
      </c>
      <c r="C21" s="240" t="s">
        <v>610</v>
      </c>
      <c r="D21" s="285">
        <v>26.17</v>
      </c>
      <c r="E21" s="285">
        <v>26.17</v>
      </c>
      <c r="F21" s="242" t="s">
        <v>292</v>
      </c>
      <c r="G21" s="205"/>
    </row>
    <row r="22" spans="1:7" s="140" customFormat="1" ht="22.5" customHeight="1">
      <c r="A22" s="244">
        <v>16</v>
      </c>
      <c r="B22" s="245" t="s">
        <v>613</v>
      </c>
      <c r="C22" s="244" t="s">
        <v>610</v>
      </c>
      <c r="D22" s="286">
        <v>1.17</v>
      </c>
      <c r="E22" s="286">
        <v>1.17</v>
      </c>
      <c r="F22" s="246" t="s">
        <v>292</v>
      </c>
      <c r="G22" s="205"/>
    </row>
    <row r="23" spans="1:7" s="140" customFormat="1" ht="22.5" customHeight="1">
      <c r="A23" s="240">
        <v>17</v>
      </c>
      <c r="B23" s="241" t="s">
        <v>614</v>
      </c>
      <c r="C23" s="240" t="s">
        <v>610</v>
      </c>
      <c r="D23" s="285">
        <v>0.84</v>
      </c>
      <c r="E23" s="285">
        <v>0.84</v>
      </c>
      <c r="F23" s="242" t="s">
        <v>292</v>
      </c>
      <c r="G23" s="205"/>
    </row>
    <row r="24" spans="1:7" s="140" customFormat="1" ht="22.5" customHeight="1">
      <c r="A24" s="244">
        <v>18</v>
      </c>
      <c r="B24" s="245" t="s">
        <v>615</v>
      </c>
      <c r="C24" s="244" t="s">
        <v>610</v>
      </c>
      <c r="D24" s="286">
        <v>5.61</v>
      </c>
      <c r="E24" s="286">
        <v>5.61</v>
      </c>
      <c r="F24" s="246" t="s">
        <v>292</v>
      </c>
      <c r="G24" s="205"/>
    </row>
    <row r="25" spans="1:7" s="140" customFormat="1" ht="22.5" customHeight="1">
      <c r="A25" s="240">
        <v>19</v>
      </c>
      <c r="B25" s="241" t="s">
        <v>616</v>
      </c>
      <c r="C25" s="240" t="s">
        <v>413</v>
      </c>
      <c r="D25" s="285">
        <v>1196.26</v>
      </c>
      <c r="E25" s="285">
        <v>1196.26</v>
      </c>
      <c r="F25" s="242" t="s">
        <v>292</v>
      </c>
      <c r="G25" s="205"/>
    </row>
    <row r="26" spans="1:7" s="140" customFormat="1" ht="22.5" customHeight="1">
      <c r="A26" s="244">
        <v>20</v>
      </c>
      <c r="B26" s="245" t="s">
        <v>617</v>
      </c>
      <c r="C26" s="244" t="s">
        <v>413</v>
      </c>
      <c r="D26" s="286">
        <v>1495.33</v>
      </c>
      <c r="E26" s="286">
        <v>1495.33</v>
      </c>
      <c r="F26" s="246" t="s">
        <v>292</v>
      </c>
      <c r="G26" s="205"/>
    </row>
    <row r="27" spans="1:7" s="140" customFormat="1" ht="22.5" customHeight="1">
      <c r="A27" s="240">
        <v>21</v>
      </c>
      <c r="B27" s="241" t="s">
        <v>618</v>
      </c>
      <c r="C27" s="240" t="s">
        <v>413</v>
      </c>
      <c r="D27" s="285">
        <v>2149.53</v>
      </c>
      <c r="E27" s="285">
        <v>2149.53</v>
      </c>
      <c r="F27" s="242" t="s">
        <v>292</v>
      </c>
      <c r="G27" s="205"/>
    </row>
    <row r="28" spans="1:7" s="140" customFormat="1" ht="22.5" customHeight="1">
      <c r="A28" s="244">
        <v>22</v>
      </c>
      <c r="B28" s="245" t="s">
        <v>619</v>
      </c>
      <c r="C28" s="244" t="s">
        <v>413</v>
      </c>
      <c r="D28" s="286">
        <v>1794.39</v>
      </c>
      <c r="E28" s="286">
        <v>1794.39</v>
      </c>
      <c r="F28" s="246" t="s">
        <v>292</v>
      </c>
      <c r="G28" s="205"/>
    </row>
    <row r="29" spans="1:7" s="140" customFormat="1" ht="22.5" customHeight="1">
      <c r="A29" s="240">
        <v>23</v>
      </c>
      <c r="B29" s="241" t="s">
        <v>620</v>
      </c>
      <c r="C29" s="240" t="s">
        <v>413</v>
      </c>
      <c r="D29" s="285">
        <v>3224.3</v>
      </c>
      <c r="E29" s="285">
        <v>3224.3</v>
      </c>
      <c r="F29" s="242" t="s">
        <v>292</v>
      </c>
      <c r="G29" s="205"/>
    </row>
    <row r="30" spans="1:7" s="140" customFormat="1" ht="22.5" customHeight="1">
      <c r="A30" s="244">
        <v>24</v>
      </c>
      <c r="B30" s="245" t="s">
        <v>621</v>
      </c>
      <c r="C30" s="244" t="s">
        <v>413</v>
      </c>
      <c r="D30" s="286">
        <v>2392.52</v>
      </c>
      <c r="E30" s="286">
        <v>2392.52</v>
      </c>
      <c r="F30" s="246" t="s">
        <v>292</v>
      </c>
      <c r="G30" s="205"/>
    </row>
    <row r="31" spans="1:7" s="140" customFormat="1" ht="22.5" customHeight="1">
      <c r="A31" s="240">
        <v>25</v>
      </c>
      <c r="B31" s="241" t="s">
        <v>622</v>
      </c>
      <c r="C31" s="240" t="s">
        <v>413</v>
      </c>
      <c r="D31" s="285">
        <v>4514.02</v>
      </c>
      <c r="E31" s="285">
        <v>4514.02</v>
      </c>
      <c r="F31" s="242" t="s">
        <v>292</v>
      </c>
      <c r="G31" s="205"/>
    </row>
    <row r="32" spans="1:7" s="140" customFormat="1" ht="22.5" customHeight="1">
      <c r="A32" s="244">
        <v>26</v>
      </c>
      <c r="B32" s="245" t="s">
        <v>623</v>
      </c>
      <c r="C32" s="244" t="s">
        <v>413</v>
      </c>
      <c r="D32" s="286">
        <v>6084.11</v>
      </c>
      <c r="E32" s="286">
        <v>6084.11</v>
      </c>
      <c r="F32" s="246" t="s">
        <v>292</v>
      </c>
      <c r="G32" s="205"/>
    </row>
    <row r="33" spans="1:7" s="140" customFormat="1" ht="22.5" customHeight="1">
      <c r="A33" s="240">
        <v>27</v>
      </c>
      <c r="B33" s="241" t="s">
        <v>624</v>
      </c>
      <c r="C33" s="240" t="s">
        <v>413</v>
      </c>
      <c r="D33" s="285">
        <v>7850.47</v>
      </c>
      <c r="E33" s="285">
        <v>7850.47</v>
      </c>
      <c r="F33" s="242" t="s">
        <v>292</v>
      </c>
      <c r="G33" s="205"/>
    </row>
    <row r="34" spans="1:7" s="140" customFormat="1" ht="22.5" customHeight="1">
      <c r="A34" s="244">
        <v>28</v>
      </c>
      <c r="B34" s="245" t="s">
        <v>625</v>
      </c>
      <c r="C34" s="244" t="s">
        <v>413</v>
      </c>
      <c r="D34" s="286">
        <v>10401.87</v>
      </c>
      <c r="E34" s="286">
        <v>10401.87</v>
      </c>
      <c r="F34" s="246" t="s">
        <v>292</v>
      </c>
      <c r="G34" s="205"/>
    </row>
    <row r="35" spans="1:7" s="140" customFormat="1" ht="22.5" customHeight="1">
      <c r="A35" s="240">
        <v>29</v>
      </c>
      <c r="B35" s="241" t="s">
        <v>626</v>
      </c>
      <c r="C35" s="240" t="s">
        <v>413</v>
      </c>
      <c r="D35" s="285">
        <v>13738.32</v>
      </c>
      <c r="E35" s="285">
        <v>13738.32</v>
      </c>
      <c r="F35" s="242" t="s">
        <v>292</v>
      </c>
      <c r="G35" s="205"/>
    </row>
    <row r="36" spans="1:7" s="140" customFormat="1" ht="22.5" customHeight="1">
      <c r="A36" s="244">
        <v>30</v>
      </c>
      <c r="B36" s="245" t="s">
        <v>627</v>
      </c>
      <c r="C36" s="244" t="s">
        <v>413</v>
      </c>
      <c r="D36" s="286">
        <v>280.37</v>
      </c>
      <c r="E36" s="286">
        <v>280.37</v>
      </c>
      <c r="F36" s="246" t="s">
        <v>292</v>
      </c>
      <c r="G36" s="205"/>
    </row>
    <row r="37" spans="1:7" s="140" customFormat="1" ht="22.5" customHeight="1">
      <c r="A37" s="240">
        <v>31</v>
      </c>
      <c r="B37" s="241" t="s">
        <v>628</v>
      </c>
      <c r="C37" s="240" t="s">
        <v>413</v>
      </c>
      <c r="D37" s="285">
        <v>336.45</v>
      </c>
      <c r="E37" s="285">
        <v>336.45</v>
      </c>
      <c r="F37" s="242" t="s">
        <v>292</v>
      </c>
      <c r="G37" s="205"/>
    </row>
    <row r="38" spans="1:7" s="140" customFormat="1" ht="22.5" customHeight="1">
      <c r="A38" s="244">
        <v>32</v>
      </c>
      <c r="B38" s="245" t="s">
        <v>629</v>
      </c>
      <c r="C38" s="244" t="s">
        <v>630</v>
      </c>
      <c r="D38" s="286">
        <v>20826.48</v>
      </c>
      <c r="E38" s="286">
        <v>22314.49</v>
      </c>
      <c r="F38" s="246">
        <v>7.14</v>
      </c>
      <c r="G38" s="205"/>
    </row>
    <row r="39" spans="1:7" s="140" customFormat="1" ht="22.5" customHeight="1">
      <c r="A39" s="240">
        <v>33</v>
      </c>
      <c r="B39" s="241" t="s">
        <v>631</v>
      </c>
      <c r="C39" s="240" t="s">
        <v>630</v>
      </c>
      <c r="D39" s="285">
        <v>19755.52</v>
      </c>
      <c r="E39" s="285">
        <v>21351.03</v>
      </c>
      <c r="F39" s="242">
        <v>8.08</v>
      </c>
      <c r="G39" s="205"/>
    </row>
    <row r="40" spans="1:8" s="140" customFormat="1" ht="22.5" customHeight="1">
      <c r="A40" s="244">
        <v>34</v>
      </c>
      <c r="B40" s="245" t="s">
        <v>632</v>
      </c>
      <c r="C40" s="244" t="s">
        <v>630</v>
      </c>
      <c r="D40" s="286">
        <v>20270.64</v>
      </c>
      <c r="E40" s="286">
        <v>21520.28</v>
      </c>
      <c r="F40" s="246">
        <v>6.16</v>
      </c>
      <c r="G40" s="205"/>
      <c r="H40" s="206">
        <f>E40/1000</f>
        <v>21.52028</v>
      </c>
    </row>
    <row r="41" spans="1:8" s="140" customFormat="1" ht="22.5" customHeight="1">
      <c r="A41" s="240">
        <v>35</v>
      </c>
      <c r="B41" s="241" t="s">
        <v>633</v>
      </c>
      <c r="C41" s="240" t="s">
        <v>630</v>
      </c>
      <c r="D41" s="285">
        <v>18827.67</v>
      </c>
      <c r="E41" s="285">
        <v>20557.01</v>
      </c>
      <c r="F41" s="242">
        <v>9.19</v>
      </c>
      <c r="G41" s="205"/>
      <c r="H41" s="206">
        <f aca="true" t="shared" si="0" ref="H41:H49">E41/1000</f>
        <v>20.55701</v>
      </c>
    </row>
    <row r="42" spans="1:10" s="140" customFormat="1" ht="22.5" customHeight="1">
      <c r="A42" s="244">
        <v>36</v>
      </c>
      <c r="B42" s="245" t="s">
        <v>634</v>
      </c>
      <c r="C42" s="244" t="s">
        <v>630</v>
      </c>
      <c r="D42" s="286">
        <v>19935.14</v>
      </c>
      <c r="E42" s="286">
        <v>20943.93</v>
      </c>
      <c r="F42" s="246">
        <v>5.06</v>
      </c>
      <c r="G42" s="207"/>
      <c r="H42" s="206">
        <f t="shared" si="0"/>
        <v>20.94393</v>
      </c>
      <c r="J42" s="212" t="s">
        <v>474</v>
      </c>
    </row>
    <row r="43" spans="1:10" s="140" customFormat="1" ht="22.5" customHeight="1">
      <c r="A43" s="240">
        <v>37</v>
      </c>
      <c r="B43" s="241" t="s">
        <v>635</v>
      </c>
      <c r="C43" s="240" t="s">
        <v>630</v>
      </c>
      <c r="D43" s="285">
        <v>22172.73</v>
      </c>
      <c r="E43" s="285">
        <v>22698.9</v>
      </c>
      <c r="F43" s="242">
        <v>2.37</v>
      </c>
      <c r="G43" s="205"/>
      <c r="H43" s="206">
        <f t="shared" si="0"/>
        <v>22.698900000000002</v>
      </c>
      <c r="J43" s="213" t="s">
        <v>475</v>
      </c>
    </row>
    <row r="44" spans="1:10" s="140" customFormat="1" ht="22.5" customHeight="1">
      <c r="A44" s="244">
        <v>38</v>
      </c>
      <c r="B44" s="245" t="s">
        <v>636</v>
      </c>
      <c r="C44" s="244" t="s">
        <v>630</v>
      </c>
      <c r="D44" s="286">
        <v>21464.16</v>
      </c>
      <c r="E44" s="286">
        <v>21997.43</v>
      </c>
      <c r="F44" s="246">
        <v>2.48</v>
      </c>
      <c r="G44" s="205"/>
      <c r="H44" s="206">
        <f t="shared" si="0"/>
        <v>21.99743</v>
      </c>
      <c r="J44" s="212" t="s">
        <v>476</v>
      </c>
    </row>
    <row r="45" spans="1:8" s="140" customFormat="1" ht="22.5" customHeight="1">
      <c r="A45" s="240">
        <v>39</v>
      </c>
      <c r="B45" s="241" t="s">
        <v>637</v>
      </c>
      <c r="C45" s="240" t="s">
        <v>630</v>
      </c>
      <c r="D45" s="285">
        <v>20663.25</v>
      </c>
      <c r="E45" s="285">
        <v>20663.25</v>
      </c>
      <c r="F45" s="242" t="s">
        <v>292</v>
      </c>
      <c r="G45" s="205"/>
      <c r="H45" s="206">
        <f t="shared" si="0"/>
        <v>20.66325</v>
      </c>
    </row>
    <row r="46" spans="1:8" s="140" customFormat="1" ht="22.5" customHeight="1">
      <c r="A46" s="244">
        <v>40</v>
      </c>
      <c r="B46" s="245" t="s">
        <v>638</v>
      </c>
      <c r="C46" s="244" t="s">
        <v>630</v>
      </c>
      <c r="D46" s="286">
        <v>22490</v>
      </c>
      <c r="E46" s="286">
        <v>22490</v>
      </c>
      <c r="F46" s="246" t="s">
        <v>292</v>
      </c>
      <c r="G46" s="205"/>
      <c r="H46" s="206">
        <f t="shared" si="0"/>
        <v>22.49</v>
      </c>
    </row>
    <row r="47" spans="1:8" s="140" customFormat="1" ht="22.5" customHeight="1">
      <c r="A47" s="240">
        <v>41</v>
      </c>
      <c r="B47" s="241" t="s">
        <v>639</v>
      </c>
      <c r="C47" s="240" t="s">
        <v>25</v>
      </c>
      <c r="D47" s="285">
        <v>32.71</v>
      </c>
      <c r="E47" s="285">
        <v>32.71</v>
      </c>
      <c r="F47" s="242" t="s">
        <v>292</v>
      </c>
      <c r="G47" s="205"/>
      <c r="H47" s="206">
        <f t="shared" si="0"/>
        <v>0.03271</v>
      </c>
    </row>
    <row r="48" spans="1:8" s="140" customFormat="1" ht="22.5" customHeight="1">
      <c r="A48" s="244">
        <v>42</v>
      </c>
      <c r="B48" s="245" t="s">
        <v>640</v>
      </c>
      <c r="C48" s="244" t="s">
        <v>413</v>
      </c>
      <c r="D48" s="286">
        <v>289.72</v>
      </c>
      <c r="E48" s="286">
        <v>289.72</v>
      </c>
      <c r="F48" s="246" t="s">
        <v>292</v>
      </c>
      <c r="G48" s="205"/>
      <c r="H48" s="206">
        <f t="shared" si="0"/>
        <v>0.28972000000000003</v>
      </c>
    </row>
    <row r="49" spans="1:8" s="140" customFormat="1" ht="22.5" customHeight="1">
      <c r="A49" s="240">
        <v>43</v>
      </c>
      <c r="B49" s="241" t="s">
        <v>641</v>
      </c>
      <c r="C49" s="240" t="s">
        <v>413</v>
      </c>
      <c r="D49" s="285">
        <v>392.52</v>
      </c>
      <c r="E49" s="285">
        <v>392.52</v>
      </c>
      <c r="F49" s="242" t="s">
        <v>292</v>
      </c>
      <c r="G49" s="205"/>
      <c r="H49" s="206">
        <f t="shared" si="0"/>
        <v>0.39252</v>
      </c>
    </row>
    <row r="50" spans="1:7" s="140" customFormat="1" ht="22.5" customHeight="1">
      <c r="A50" s="244">
        <v>44</v>
      </c>
      <c r="B50" s="245" t="s">
        <v>642</v>
      </c>
      <c r="C50" s="244" t="s">
        <v>413</v>
      </c>
      <c r="D50" s="286">
        <v>551.4</v>
      </c>
      <c r="E50" s="286">
        <v>551.4</v>
      </c>
      <c r="F50" s="246" t="s">
        <v>292</v>
      </c>
      <c r="G50" s="205"/>
    </row>
    <row r="51" spans="1:7" s="140" customFormat="1" ht="22.5" customHeight="1">
      <c r="A51" s="240">
        <v>45</v>
      </c>
      <c r="B51" s="241" t="s">
        <v>643</v>
      </c>
      <c r="C51" s="240" t="s">
        <v>413</v>
      </c>
      <c r="D51" s="285">
        <v>747.66</v>
      </c>
      <c r="E51" s="285">
        <v>747.66</v>
      </c>
      <c r="F51" s="242" t="s">
        <v>292</v>
      </c>
      <c r="G51" s="205"/>
    </row>
    <row r="52" spans="1:7" s="140" customFormat="1" ht="22.5" customHeight="1">
      <c r="A52" s="244">
        <v>46</v>
      </c>
      <c r="B52" s="245" t="s">
        <v>644</v>
      </c>
      <c r="C52" s="244" t="s">
        <v>413</v>
      </c>
      <c r="D52" s="286">
        <v>873.83</v>
      </c>
      <c r="E52" s="286">
        <v>873.83</v>
      </c>
      <c r="F52" s="246" t="s">
        <v>292</v>
      </c>
      <c r="G52" s="205"/>
    </row>
    <row r="53" spans="1:7" s="140" customFormat="1" ht="22.5" customHeight="1">
      <c r="A53" s="240">
        <v>47</v>
      </c>
      <c r="B53" s="241" t="s">
        <v>645</v>
      </c>
      <c r="C53" s="240" t="s">
        <v>413</v>
      </c>
      <c r="D53" s="285">
        <v>2009.35</v>
      </c>
      <c r="E53" s="285">
        <v>2009.35</v>
      </c>
      <c r="F53" s="242" t="s">
        <v>292</v>
      </c>
      <c r="G53" s="205"/>
    </row>
    <row r="54" spans="1:7" s="140" customFormat="1" ht="22.5" customHeight="1">
      <c r="A54" s="244">
        <v>48</v>
      </c>
      <c r="B54" s="245" t="s">
        <v>646</v>
      </c>
      <c r="C54" s="244" t="s">
        <v>413</v>
      </c>
      <c r="D54" s="286">
        <v>523.36</v>
      </c>
      <c r="E54" s="286">
        <v>523.36</v>
      </c>
      <c r="F54" s="246" t="s">
        <v>292</v>
      </c>
      <c r="G54" s="205"/>
    </row>
    <row r="55" spans="1:7" s="140" customFormat="1" ht="22.5" customHeight="1">
      <c r="A55" s="240">
        <v>49</v>
      </c>
      <c r="B55" s="241" t="s">
        <v>647</v>
      </c>
      <c r="C55" s="240" t="s">
        <v>413</v>
      </c>
      <c r="D55" s="285">
        <v>635.51</v>
      </c>
      <c r="E55" s="285">
        <v>635.51</v>
      </c>
      <c r="F55" s="242" t="s">
        <v>292</v>
      </c>
      <c r="G55" s="205"/>
    </row>
    <row r="56" spans="1:7" s="140" customFormat="1" ht="22.5" customHeight="1">
      <c r="A56" s="244">
        <v>50</v>
      </c>
      <c r="B56" s="245" t="s">
        <v>648</v>
      </c>
      <c r="C56" s="244" t="s">
        <v>413</v>
      </c>
      <c r="D56" s="286">
        <v>579.44</v>
      </c>
      <c r="E56" s="286">
        <v>579.44</v>
      </c>
      <c r="F56" s="246" t="s">
        <v>292</v>
      </c>
      <c r="G56" s="205"/>
    </row>
    <row r="57" spans="1:7" s="140" customFormat="1" ht="22.5" customHeight="1">
      <c r="A57" s="240">
        <v>51</v>
      </c>
      <c r="B57" s="241" t="s">
        <v>649</v>
      </c>
      <c r="C57" s="240" t="s">
        <v>413</v>
      </c>
      <c r="D57" s="285">
        <v>831.78</v>
      </c>
      <c r="E57" s="285">
        <v>831.78</v>
      </c>
      <c r="F57" s="242" t="s">
        <v>292</v>
      </c>
      <c r="G57" s="205"/>
    </row>
    <row r="58" spans="1:7" s="140" customFormat="1" ht="22.5" customHeight="1">
      <c r="A58" s="244">
        <v>52</v>
      </c>
      <c r="B58" s="245" t="s">
        <v>650</v>
      </c>
      <c r="C58" s="244" t="s">
        <v>413</v>
      </c>
      <c r="D58" s="286">
        <v>616.82</v>
      </c>
      <c r="E58" s="286">
        <v>616.82</v>
      </c>
      <c r="F58" s="246" t="s">
        <v>292</v>
      </c>
      <c r="G58" s="205"/>
    </row>
    <row r="59" spans="1:7" s="140" customFormat="1" ht="22.5" customHeight="1">
      <c r="A59" s="240">
        <v>53</v>
      </c>
      <c r="B59" s="241" t="s">
        <v>651</v>
      </c>
      <c r="C59" s="240" t="s">
        <v>413</v>
      </c>
      <c r="D59" s="285">
        <v>878.5</v>
      </c>
      <c r="E59" s="285">
        <v>878.5</v>
      </c>
      <c r="F59" s="242" t="s">
        <v>292</v>
      </c>
      <c r="G59" s="205"/>
    </row>
    <row r="60" spans="1:7" s="140" customFormat="1" ht="22.5" customHeight="1">
      <c r="A60" s="244">
        <v>54</v>
      </c>
      <c r="B60" s="245" t="s">
        <v>652</v>
      </c>
      <c r="C60" s="244" t="s">
        <v>413</v>
      </c>
      <c r="D60" s="286">
        <v>303.74</v>
      </c>
      <c r="E60" s="286">
        <v>303.74</v>
      </c>
      <c r="F60" s="246" t="s">
        <v>292</v>
      </c>
      <c r="G60" s="205"/>
    </row>
    <row r="61" spans="1:7" s="140" customFormat="1" ht="22.5" customHeight="1">
      <c r="A61" s="240">
        <v>55</v>
      </c>
      <c r="B61" s="241" t="s">
        <v>653</v>
      </c>
      <c r="C61" s="240" t="s">
        <v>413</v>
      </c>
      <c r="D61" s="285">
        <v>401.87</v>
      </c>
      <c r="E61" s="285">
        <v>401.87</v>
      </c>
      <c r="F61" s="242" t="s">
        <v>292</v>
      </c>
      <c r="G61" s="205"/>
    </row>
    <row r="62" spans="1:7" s="140" customFormat="1" ht="22.5" customHeight="1">
      <c r="A62" s="244">
        <v>56</v>
      </c>
      <c r="B62" s="245" t="s">
        <v>654</v>
      </c>
      <c r="C62" s="244" t="s">
        <v>114</v>
      </c>
      <c r="D62" s="286">
        <v>11.21</v>
      </c>
      <c r="E62" s="286">
        <v>11.21</v>
      </c>
      <c r="F62" s="246" t="s">
        <v>292</v>
      </c>
      <c r="G62" s="205"/>
    </row>
    <row r="63" spans="1:7" s="140" customFormat="1" ht="22.5" customHeight="1">
      <c r="A63" s="240">
        <v>57</v>
      </c>
      <c r="B63" s="241" t="s">
        <v>655</v>
      </c>
      <c r="C63" s="240" t="s">
        <v>114</v>
      </c>
      <c r="D63" s="285">
        <v>14.95</v>
      </c>
      <c r="E63" s="285">
        <v>14.95</v>
      </c>
      <c r="F63" s="242" t="s">
        <v>292</v>
      </c>
      <c r="G63" s="205"/>
    </row>
    <row r="64" spans="1:7" s="140" customFormat="1" ht="22.5" customHeight="1">
      <c r="A64" s="244">
        <v>58</v>
      </c>
      <c r="B64" s="245" t="s">
        <v>656</v>
      </c>
      <c r="C64" s="244" t="s">
        <v>114</v>
      </c>
      <c r="D64" s="286">
        <v>26.17</v>
      </c>
      <c r="E64" s="286">
        <v>26.17</v>
      </c>
      <c r="F64" s="246" t="s">
        <v>292</v>
      </c>
      <c r="G64" s="205"/>
    </row>
    <row r="65" spans="1:7" s="140" customFormat="1" ht="22.5" customHeight="1">
      <c r="A65" s="240">
        <v>59</v>
      </c>
      <c r="B65" s="241" t="s">
        <v>657</v>
      </c>
      <c r="C65" s="240" t="s">
        <v>114</v>
      </c>
      <c r="D65" s="285">
        <v>12.15</v>
      </c>
      <c r="E65" s="285">
        <v>12.15</v>
      </c>
      <c r="F65" s="242" t="s">
        <v>292</v>
      </c>
      <c r="G65" s="205"/>
    </row>
    <row r="66" spans="1:7" s="140" customFormat="1" ht="22.5" customHeight="1">
      <c r="A66" s="244">
        <v>60</v>
      </c>
      <c r="B66" s="245" t="s">
        <v>658</v>
      </c>
      <c r="C66" s="244" t="s">
        <v>114</v>
      </c>
      <c r="D66" s="286">
        <v>18.69</v>
      </c>
      <c r="E66" s="286">
        <v>18.69</v>
      </c>
      <c r="F66" s="246" t="s">
        <v>292</v>
      </c>
      <c r="G66" s="205"/>
    </row>
    <row r="67" spans="1:7" s="140" customFormat="1" ht="22.5" customHeight="1">
      <c r="A67" s="240">
        <v>61</v>
      </c>
      <c r="B67" s="241" t="s">
        <v>659</v>
      </c>
      <c r="C67" s="240" t="s">
        <v>114</v>
      </c>
      <c r="D67" s="285">
        <v>32.71</v>
      </c>
      <c r="E67" s="285">
        <v>32.71</v>
      </c>
      <c r="F67" s="242" t="s">
        <v>292</v>
      </c>
      <c r="G67" s="205"/>
    </row>
    <row r="68" spans="1:7" s="140" customFormat="1" ht="22.5" customHeight="1">
      <c r="A68" s="244">
        <v>62</v>
      </c>
      <c r="B68" s="245" t="s">
        <v>660</v>
      </c>
      <c r="C68" s="244" t="s">
        <v>114</v>
      </c>
      <c r="D68" s="286">
        <v>18.69</v>
      </c>
      <c r="E68" s="286">
        <v>18.69</v>
      </c>
      <c r="F68" s="246" t="s">
        <v>292</v>
      </c>
      <c r="G68" s="205"/>
    </row>
    <row r="69" spans="1:7" s="140" customFormat="1" ht="22.5" customHeight="1">
      <c r="A69" s="240">
        <v>63</v>
      </c>
      <c r="B69" s="241" t="s">
        <v>661</v>
      </c>
      <c r="C69" s="240" t="s">
        <v>114</v>
      </c>
      <c r="D69" s="285">
        <v>27.1</v>
      </c>
      <c r="E69" s="285">
        <v>27.1</v>
      </c>
      <c r="F69" s="242" t="s">
        <v>292</v>
      </c>
      <c r="G69" s="205"/>
    </row>
    <row r="70" spans="1:7" s="140" customFormat="1" ht="22.5" customHeight="1">
      <c r="A70" s="244">
        <v>64</v>
      </c>
      <c r="B70" s="245" t="s">
        <v>662</v>
      </c>
      <c r="C70" s="244" t="s">
        <v>114</v>
      </c>
      <c r="D70" s="286">
        <v>46.73</v>
      </c>
      <c r="E70" s="286">
        <v>46.73</v>
      </c>
      <c r="F70" s="246" t="s">
        <v>292</v>
      </c>
      <c r="G70" s="205"/>
    </row>
    <row r="71" spans="1:7" s="140" customFormat="1" ht="22.5" customHeight="1">
      <c r="A71" s="240">
        <v>65</v>
      </c>
      <c r="B71" s="241" t="s">
        <v>663</v>
      </c>
      <c r="C71" s="240" t="s">
        <v>413</v>
      </c>
      <c r="D71" s="285">
        <v>37.38</v>
      </c>
      <c r="E71" s="285">
        <v>37.38</v>
      </c>
      <c r="F71" s="242" t="s">
        <v>292</v>
      </c>
      <c r="G71" s="205"/>
    </row>
    <row r="72" spans="1:7" s="140" customFormat="1" ht="22.5" customHeight="1">
      <c r="A72" s="244">
        <v>66</v>
      </c>
      <c r="B72" s="245" t="s">
        <v>664</v>
      </c>
      <c r="C72" s="244" t="s">
        <v>413</v>
      </c>
      <c r="D72" s="286">
        <v>46.73</v>
      </c>
      <c r="E72" s="286">
        <v>46.73</v>
      </c>
      <c r="F72" s="246" t="s">
        <v>292</v>
      </c>
      <c r="G72" s="205"/>
    </row>
    <row r="73" spans="1:7" s="140" customFormat="1" ht="22.5" customHeight="1">
      <c r="A73" s="240">
        <v>67</v>
      </c>
      <c r="B73" s="241" t="s">
        <v>665</v>
      </c>
      <c r="C73" s="240" t="s">
        <v>413</v>
      </c>
      <c r="D73" s="285">
        <v>60.75</v>
      </c>
      <c r="E73" s="285">
        <v>60.75</v>
      </c>
      <c r="F73" s="242" t="s">
        <v>292</v>
      </c>
      <c r="G73" s="205"/>
    </row>
    <row r="74" spans="1:7" s="140" customFormat="1" ht="22.5" customHeight="1">
      <c r="A74" s="244">
        <v>68</v>
      </c>
      <c r="B74" s="245" t="s">
        <v>666</v>
      </c>
      <c r="C74" s="244" t="s">
        <v>413</v>
      </c>
      <c r="D74" s="286">
        <v>74.77</v>
      </c>
      <c r="E74" s="286">
        <v>74.77</v>
      </c>
      <c r="F74" s="246" t="s">
        <v>292</v>
      </c>
      <c r="G74" s="205"/>
    </row>
    <row r="75" spans="1:7" s="140" customFormat="1" ht="22.5" customHeight="1">
      <c r="A75" s="240">
        <v>69</v>
      </c>
      <c r="B75" s="241" t="s">
        <v>667</v>
      </c>
      <c r="C75" s="240" t="s">
        <v>413</v>
      </c>
      <c r="D75" s="285">
        <v>99.07</v>
      </c>
      <c r="E75" s="285">
        <v>99.07</v>
      </c>
      <c r="F75" s="242" t="s">
        <v>292</v>
      </c>
      <c r="G75" s="205"/>
    </row>
    <row r="76" spans="1:7" s="140" customFormat="1" ht="22.5" customHeight="1">
      <c r="A76" s="244">
        <v>70</v>
      </c>
      <c r="B76" s="245" t="s">
        <v>668</v>
      </c>
      <c r="C76" s="244" t="s">
        <v>413</v>
      </c>
      <c r="D76" s="286">
        <v>157.01</v>
      </c>
      <c r="E76" s="286">
        <v>157.01</v>
      </c>
      <c r="F76" s="246" t="s">
        <v>292</v>
      </c>
      <c r="G76" s="205"/>
    </row>
    <row r="77" spans="1:7" s="140" customFormat="1" ht="22.5" customHeight="1">
      <c r="A77" s="240">
        <v>71</v>
      </c>
      <c r="B77" s="241" t="s">
        <v>669</v>
      </c>
      <c r="C77" s="240" t="s">
        <v>413</v>
      </c>
      <c r="D77" s="285">
        <v>247.66</v>
      </c>
      <c r="E77" s="285">
        <v>247.66</v>
      </c>
      <c r="F77" s="242" t="s">
        <v>292</v>
      </c>
      <c r="G77" s="205"/>
    </row>
    <row r="78" spans="1:7" s="140" customFormat="1" ht="22.5" customHeight="1">
      <c r="A78" s="244">
        <v>72</v>
      </c>
      <c r="B78" s="245" t="s">
        <v>670</v>
      </c>
      <c r="C78" s="244" t="s">
        <v>413</v>
      </c>
      <c r="D78" s="286">
        <v>345.79</v>
      </c>
      <c r="E78" s="286">
        <v>345.79</v>
      </c>
      <c r="F78" s="246" t="s">
        <v>292</v>
      </c>
      <c r="G78" s="205"/>
    </row>
    <row r="79" spans="1:7" s="140" customFormat="1" ht="22.5" customHeight="1">
      <c r="A79" s="240">
        <v>73</v>
      </c>
      <c r="B79" s="241" t="s">
        <v>671</v>
      </c>
      <c r="C79" s="240" t="s">
        <v>413</v>
      </c>
      <c r="D79" s="285">
        <v>556.07</v>
      </c>
      <c r="E79" s="285">
        <v>556.07</v>
      </c>
      <c r="F79" s="242" t="s">
        <v>292</v>
      </c>
      <c r="G79" s="205"/>
    </row>
    <row r="80" spans="1:7" s="140" customFormat="1" ht="22.5" customHeight="1">
      <c r="A80" s="244">
        <v>74</v>
      </c>
      <c r="B80" s="245" t="s">
        <v>672</v>
      </c>
      <c r="C80" s="244" t="s">
        <v>413</v>
      </c>
      <c r="D80" s="286">
        <v>831.78</v>
      </c>
      <c r="E80" s="286">
        <v>831.78</v>
      </c>
      <c r="F80" s="246" t="s">
        <v>292</v>
      </c>
      <c r="G80" s="205"/>
    </row>
    <row r="81" spans="1:7" s="140" customFormat="1" ht="22.5" customHeight="1">
      <c r="A81" s="240">
        <v>75</v>
      </c>
      <c r="B81" s="241" t="s">
        <v>673</v>
      </c>
      <c r="C81" s="240" t="s">
        <v>413</v>
      </c>
      <c r="D81" s="285">
        <v>1177.57</v>
      </c>
      <c r="E81" s="285">
        <v>1177.57</v>
      </c>
      <c r="F81" s="242" t="s">
        <v>292</v>
      </c>
      <c r="G81" s="205"/>
    </row>
    <row r="82" spans="1:7" s="140" customFormat="1" ht="22.5" customHeight="1">
      <c r="A82" s="244">
        <v>76</v>
      </c>
      <c r="B82" s="245" t="s">
        <v>674</v>
      </c>
      <c r="C82" s="244" t="s">
        <v>413</v>
      </c>
      <c r="D82" s="286">
        <v>1897.2</v>
      </c>
      <c r="E82" s="286">
        <v>1897.2</v>
      </c>
      <c r="F82" s="246" t="s">
        <v>292</v>
      </c>
      <c r="G82" s="205"/>
    </row>
    <row r="83" spans="1:7" s="140" customFormat="1" ht="22.5" customHeight="1">
      <c r="A83" s="240">
        <v>77</v>
      </c>
      <c r="B83" s="241" t="s">
        <v>675</v>
      </c>
      <c r="C83" s="240" t="s">
        <v>413</v>
      </c>
      <c r="D83" s="285">
        <v>2747.66</v>
      </c>
      <c r="E83" s="285">
        <v>2747.66</v>
      </c>
      <c r="F83" s="242" t="s">
        <v>292</v>
      </c>
      <c r="G83" s="205"/>
    </row>
    <row r="84" spans="1:7" s="140" customFormat="1" ht="22.5" customHeight="1">
      <c r="A84" s="244">
        <v>78</v>
      </c>
      <c r="B84" s="245" t="s">
        <v>676</v>
      </c>
      <c r="C84" s="244" t="s">
        <v>413</v>
      </c>
      <c r="D84" s="286">
        <v>3869.16</v>
      </c>
      <c r="E84" s="286">
        <v>3869.16</v>
      </c>
      <c r="F84" s="246" t="s">
        <v>292</v>
      </c>
      <c r="G84" s="205"/>
    </row>
    <row r="85" spans="1:7" s="140" customFormat="1" ht="22.5" customHeight="1">
      <c r="A85" s="240">
        <v>79</v>
      </c>
      <c r="B85" s="241" t="s">
        <v>677</v>
      </c>
      <c r="C85" s="240" t="s">
        <v>413</v>
      </c>
      <c r="D85" s="285">
        <v>53.27</v>
      </c>
      <c r="E85" s="285">
        <v>53.27</v>
      </c>
      <c r="F85" s="242" t="s">
        <v>292</v>
      </c>
      <c r="G85" s="205"/>
    </row>
    <row r="86" spans="1:7" s="140" customFormat="1" ht="22.5" customHeight="1">
      <c r="A86" s="244">
        <v>80</v>
      </c>
      <c r="B86" s="245" t="s">
        <v>678</v>
      </c>
      <c r="C86" s="244" t="s">
        <v>413</v>
      </c>
      <c r="D86" s="286">
        <v>56.07</v>
      </c>
      <c r="E86" s="286">
        <v>56.07</v>
      </c>
      <c r="F86" s="246" t="s">
        <v>292</v>
      </c>
      <c r="G86" s="205"/>
    </row>
    <row r="87" spans="1:7" s="140" customFormat="1" ht="22.5" customHeight="1">
      <c r="A87" s="240">
        <v>81</v>
      </c>
      <c r="B87" s="241" t="s">
        <v>679</v>
      </c>
      <c r="C87" s="240" t="s">
        <v>413</v>
      </c>
      <c r="D87" s="285">
        <v>88.79</v>
      </c>
      <c r="E87" s="285">
        <v>88.79</v>
      </c>
      <c r="F87" s="242" t="s">
        <v>292</v>
      </c>
      <c r="G87" s="205"/>
    </row>
    <row r="88" spans="1:7" s="140" customFormat="1" ht="22.5" customHeight="1">
      <c r="A88" s="244">
        <v>82</v>
      </c>
      <c r="B88" s="245" t="s">
        <v>680</v>
      </c>
      <c r="C88" s="244" t="s">
        <v>413</v>
      </c>
      <c r="D88" s="286">
        <v>114.95</v>
      </c>
      <c r="E88" s="286">
        <v>114.95</v>
      </c>
      <c r="F88" s="246" t="s">
        <v>292</v>
      </c>
      <c r="G88" s="205"/>
    </row>
    <row r="89" spans="1:7" s="140" customFormat="1" ht="22.5" customHeight="1">
      <c r="A89" s="240">
        <v>83</v>
      </c>
      <c r="B89" s="241" t="s">
        <v>681</v>
      </c>
      <c r="C89" s="240" t="s">
        <v>413</v>
      </c>
      <c r="D89" s="285">
        <v>147.66</v>
      </c>
      <c r="E89" s="285">
        <v>147.66</v>
      </c>
      <c r="F89" s="242" t="s">
        <v>292</v>
      </c>
      <c r="G89" s="205"/>
    </row>
    <row r="90" spans="1:7" s="140" customFormat="1" ht="22.5" customHeight="1">
      <c r="A90" s="244">
        <v>84</v>
      </c>
      <c r="B90" s="245" t="s">
        <v>682</v>
      </c>
      <c r="C90" s="244" t="s">
        <v>413</v>
      </c>
      <c r="D90" s="286">
        <v>224.3</v>
      </c>
      <c r="E90" s="286">
        <v>224.3</v>
      </c>
      <c r="F90" s="246" t="s">
        <v>292</v>
      </c>
      <c r="G90" s="205"/>
    </row>
    <row r="91" spans="1:7" s="140" customFormat="1" ht="22.5" customHeight="1">
      <c r="A91" s="240">
        <v>85</v>
      </c>
      <c r="B91" s="241" t="s">
        <v>683</v>
      </c>
      <c r="C91" s="240" t="s">
        <v>413</v>
      </c>
      <c r="D91" s="285">
        <v>373.83</v>
      </c>
      <c r="E91" s="285">
        <v>373.83</v>
      </c>
      <c r="F91" s="242" t="s">
        <v>292</v>
      </c>
      <c r="G91" s="205"/>
    </row>
    <row r="92" spans="1:7" s="140" customFormat="1" ht="22.5" customHeight="1">
      <c r="A92" s="244">
        <v>86</v>
      </c>
      <c r="B92" s="245" t="s">
        <v>684</v>
      </c>
      <c r="C92" s="244" t="s">
        <v>413</v>
      </c>
      <c r="D92" s="286">
        <v>523.36</v>
      </c>
      <c r="E92" s="286">
        <v>523.36</v>
      </c>
      <c r="F92" s="246" t="s">
        <v>292</v>
      </c>
      <c r="G92" s="205"/>
    </row>
    <row r="93" spans="1:7" s="140" customFormat="1" ht="22.5" customHeight="1">
      <c r="A93" s="240">
        <v>87</v>
      </c>
      <c r="B93" s="241" t="s">
        <v>685</v>
      </c>
      <c r="C93" s="240" t="s">
        <v>413</v>
      </c>
      <c r="D93" s="285">
        <v>836.45</v>
      </c>
      <c r="E93" s="285">
        <v>836.45</v>
      </c>
      <c r="F93" s="242" t="s">
        <v>292</v>
      </c>
      <c r="G93" s="205"/>
    </row>
    <row r="94" spans="1:7" s="140" customFormat="1" ht="22.5" customHeight="1">
      <c r="A94" s="244">
        <v>88</v>
      </c>
      <c r="B94" s="245" t="s">
        <v>686</v>
      </c>
      <c r="C94" s="244" t="s">
        <v>413</v>
      </c>
      <c r="D94" s="286">
        <v>1261.68</v>
      </c>
      <c r="E94" s="286">
        <v>1261.68</v>
      </c>
      <c r="F94" s="246" t="s">
        <v>292</v>
      </c>
      <c r="G94" s="205"/>
    </row>
    <row r="95" spans="1:7" s="140" customFormat="1" ht="22.5" customHeight="1">
      <c r="A95" s="240">
        <v>89</v>
      </c>
      <c r="B95" s="241" t="s">
        <v>687</v>
      </c>
      <c r="C95" s="240" t="s">
        <v>413</v>
      </c>
      <c r="D95" s="285">
        <v>1775.7</v>
      </c>
      <c r="E95" s="285">
        <v>1775.7</v>
      </c>
      <c r="F95" s="242" t="s">
        <v>292</v>
      </c>
      <c r="G95" s="205"/>
    </row>
    <row r="96" spans="1:7" s="140" customFormat="1" ht="22.5" customHeight="1">
      <c r="A96" s="244">
        <v>90</v>
      </c>
      <c r="B96" s="245" t="s">
        <v>688</v>
      </c>
      <c r="C96" s="244" t="s">
        <v>413</v>
      </c>
      <c r="D96" s="286">
        <v>3028.04</v>
      </c>
      <c r="E96" s="286">
        <v>3028.04</v>
      </c>
      <c r="F96" s="246" t="s">
        <v>292</v>
      </c>
      <c r="G96" s="205"/>
    </row>
    <row r="97" spans="1:7" s="140" customFormat="1" ht="22.5" customHeight="1">
      <c r="A97" s="240">
        <v>91</v>
      </c>
      <c r="B97" s="241" t="s">
        <v>689</v>
      </c>
      <c r="C97" s="240" t="s">
        <v>413</v>
      </c>
      <c r="D97" s="285">
        <v>4560.75</v>
      </c>
      <c r="E97" s="285">
        <v>4560.75</v>
      </c>
      <c r="F97" s="242" t="s">
        <v>292</v>
      </c>
      <c r="G97" s="205"/>
    </row>
    <row r="98" spans="1:7" s="140" customFormat="1" ht="22.5" customHeight="1">
      <c r="A98" s="244">
        <v>92</v>
      </c>
      <c r="B98" s="245" t="s">
        <v>690</v>
      </c>
      <c r="C98" s="244" t="s">
        <v>413</v>
      </c>
      <c r="D98" s="286">
        <v>8551.4</v>
      </c>
      <c r="E98" s="286">
        <v>8551.4</v>
      </c>
      <c r="F98" s="246" t="s">
        <v>292</v>
      </c>
      <c r="G98" s="205"/>
    </row>
    <row r="99" spans="1:7" s="140" customFormat="1" ht="22.5" customHeight="1">
      <c r="A99" s="240">
        <v>93</v>
      </c>
      <c r="B99" s="241" t="s">
        <v>691</v>
      </c>
      <c r="C99" s="240" t="s">
        <v>114</v>
      </c>
      <c r="D99" s="285">
        <v>2.8</v>
      </c>
      <c r="E99" s="285">
        <v>2.8</v>
      </c>
      <c r="F99" s="242" t="s">
        <v>292</v>
      </c>
      <c r="G99" s="205"/>
    </row>
    <row r="100" spans="1:7" s="140" customFormat="1" ht="22.5" customHeight="1">
      <c r="A100" s="244">
        <v>94</v>
      </c>
      <c r="B100" s="245" t="s">
        <v>692</v>
      </c>
      <c r="C100" s="244" t="s">
        <v>114</v>
      </c>
      <c r="D100" s="286">
        <v>3.27</v>
      </c>
      <c r="E100" s="286">
        <v>3.27</v>
      </c>
      <c r="F100" s="246" t="s">
        <v>292</v>
      </c>
      <c r="G100" s="205"/>
    </row>
    <row r="101" spans="1:7" s="140" customFormat="1" ht="22.5" customHeight="1">
      <c r="A101" s="240">
        <v>95</v>
      </c>
      <c r="B101" s="241" t="s">
        <v>693</v>
      </c>
      <c r="C101" s="240" t="s">
        <v>114</v>
      </c>
      <c r="D101" s="285">
        <v>5.14</v>
      </c>
      <c r="E101" s="285">
        <v>5.14</v>
      </c>
      <c r="F101" s="242" t="s">
        <v>292</v>
      </c>
      <c r="G101" s="205"/>
    </row>
    <row r="102" spans="1:7" s="140" customFormat="1" ht="22.5" customHeight="1">
      <c r="A102" s="244">
        <v>96</v>
      </c>
      <c r="B102" s="245" t="s">
        <v>694</v>
      </c>
      <c r="C102" s="244" t="s">
        <v>114</v>
      </c>
      <c r="D102" s="286">
        <v>7.48</v>
      </c>
      <c r="E102" s="286">
        <v>7.48</v>
      </c>
      <c r="F102" s="246" t="s">
        <v>292</v>
      </c>
      <c r="G102" s="205"/>
    </row>
    <row r="103" spans="1:7" s="140" customFormat="1" ht="22.5" customHeight="1">
      <c r="A103" s="240">
        <v>97</v>
      </c>
      <c r="B103" s="241" t="s">
        <v>695</v>
      </c>
      <c r="C103" s="240" t="s">
        <v>114</v>
      </c>
      <c r="D103" s="285">
        <v>9.35</v>
      </c>
      <c r="E103" s="285">
        <v>9.35</v>
      </c>
      <c r="F103" s="242" t="s">
        <v>292</v>
      </c>
      <c r="G103" s="205"/>
    </row>
    <row r="104" spans="1:7" s="140" customFormat="1" ht="22.5" customHeight="1">
      <c r="A104" s="244">
        <v>98</v>
      </c>
      <c r="B104" s="245" t="s">
        <v>696</v>
      </c>
      <c r="C104" s="244" t="s">
        <v>114</v>
      </c>
      <c r="D104" s="286">
        <v>15.42</v>
      </c>
      <c r="E104" s="286">
        <v>15.42</v>
      </c>
      <c r="F104" s="246" t="s">
        <v>292</v>
      </c>
      <c r="G104" s="205"/>
    </row>
    <row r="105" spans="1:7" s="140" customFormat="1" ht="22.5" customHeight="1">
      <c r="A105" s="240">
        <v>99</v>
      </c>
      <c r="B105" s="241" t="s">
        <v>697</v>
      </c>
      <c r="C105" s="240" t="s">
        <v>114</v>
      </c>
      <c r="D105" s="285">
        <v>25.23</v>
      </c>
      <c r="E105" s="285">
        <v>25.23</v>
      </c>
      <c r="F105" s="242" t="s">
        <v>292</v>
      </c>
      <c r="G105" s="205"/>
    </row>
    <row r="106" spans="1:7" s="140" customFormat="1" ht="22.5" customHeight="1">
      <c r="A106" s="244">
        <v>100</v>
      </c>
      <c r="B106" s="245" t="s">
        <v>698</v>
      </c>
      <c r="C106" s="244" t="s">
        <v>114</v>
      </c>
      <c r="D106" s="286">
        <v>42.06</v>
      </c>
      <c r="E106" s="286">
        <v>42.06</v>
      </c>
      <c r="F106" s="246" t="s">
        <v>292</v>
      </c>
      <c r="G106" s="205"/>
    </row>
    <row r="107" spans="1:7" s="140" customFormat="1" ht="22.5" customHeight="1">
      <c r="A107" s="240">
        <v>101</v>
      </c>
      <c r="B107" s="241" t="s">
        <v>699</v>
      </c>
      <c r="C107" s="240" t="s">
        <v>114</v>
      </c>
      <c r="D107" s="285">
        <v>74.77</v>
      </c>
      <c r="E107" s="285">
        <v>74.77</v>
      </c>
      <c r="F107" s="242" t="s">
        <v>292</v>
      </c>
      <c r="G107" s="205"/>
    </row>
    <row r="108" spans="1:7" s="140" customFormat="1" ht="22.5" customHeight="1">
      <c r="A108" s="244">
        <v>102</v>
      </c>
      <c r="B108" s="245" t="s">
        <v>700</v>
      </c>
      <c r="C108" s="244" t="s">
        <v>114</v>
      </c>
      <c r="D108" s="286">
        <v>2.8</v>
      </c>
      <c r="E108" s="286">
        <v>2.8</v>
      </c>
      <c r="F108" s="246" t="s">
        <v>292</v>
      </c>
      <c r="G108" s="205"/>
    </row>
    <row r="109" spans="1:7" s="140" customFormat="1" ht="22.5" customHeight="1">
      <c r="A109" s="240">
        <v>103</v>
      </c>
      <c r="B109" s="241" t="s">
        <v>701</v>
      </c>
      <c r="C109" s="240" t="s">
        <v>114</v>
      </c>
      <c r="D109" s="285">
        <v>4.21</v>
      </c>
      <c r="E109" s="285">
        <v>4.21</v>
      </c>
      <c r="F109" s="242" t="s">
        <v>292</v>
      </c>
      <c r="G109" s="205"/>
    </row>
    <row r="110" spans="1:7" s="140" customFormat="1" ht="22.5" customHeight="1">
      <c r="A110" s="244">
        <v>104</v>
      </c>
      <c r="B110" s="245" t="s">
        <v>702</v>
      </c>
      <c r="C110" s="244" t="s">
        <v>114</v>
      </c>
      <c r="D110" s="286">
        <v>7.48</v>
      </c>
      <c r="E110" s="286">
        <v>7.48</v>
      </c>
      <c r="F110" s="246" t="s">
        <v>292</v>
      </c>
      <c r="G110" s="205"/>
    </row>
    <row r="111" spans="1:7" s="140" customFormat="1" ht="22.5" customHeight="1">
      <c r="A111" s="240">
        <v>105</v>
      </c>
      <c r="B111" s="241" t="s">
        <v>703</v>
      </c>
      <c r="C111" s="240" t="s">
        <v>114</v>
      </c>
      <c r="D111" s="285">
        <v>12.15</v>
      </c>
      <c r="E111" s="285">
        <v>12.15</v>
      </c>
      <c r="F111" s="242" t="s">
        <v>292</v>
      </c>
      <c r="G111" s="205"/>
    </row>
    <row r="112" spans="1:7" s="140" customFormat="1" ht="22.5" customHeight="1">
      <c r="A112" s="244">
        <v>106</v>
      </c>
      <c r="B112" s="245" t="s">
        <v>704</v>
      </c>
      <c r="C112" s="244" t="s">
        <v>114</v>
      </c>
      <c r="D112" s="286">
        <v>15.89</v>
      </c>
      <c r="E112" s="286">
        <v>15.89</v>
      </c>
      <c r="F112" s="246" t="s">
        <v>292</v>
      </c>
      <c r="G112" s="205"/>
    </row>
    <row r="113" spans="1:7" s="140" customFormat="1" ht="22.5" customHeight="1">
      <c r="A113" s="240">
        <v>107</v>
      </c>
      <c r="B113" s="241" t="s">
        <v>705</v>
      </c>
      <c r="C113" s="240" t="s">
        <v>114</v>
      </c>
      <c r="D113" s="285">
        <v>23.36</v>
      </c>
      <c r="E113" s="285">
        <v>23.36</v>
      </c>
      <c r="F113" s="242" t="s">
        <v>292</v>
      </c>
      <c r="G113" s="205"/>
    </row>
    <row r="114" spans="1:7" s="140" customFormat="1" ht="22.5" customHeight="1">
      <c r="A114" s="244">
        <v>108</v>
      </c>
      <c r="B114" s="245" t="s">
        <v>706</v>
      </c>
      <c r="C114" s="244" t="s">
        <v>114</v>
      </c>
      <c r="D114" s="286">
        <v>49.53</v>
      </c>
      <c r="E114" s="286">
        <v>49.53</v>
      </c>
      <c r="F114" s="246" t="s">
        <v>292</v>
      </c>
      <c r="G114" s="205"/>
    </row>
    <row r="115" spans="1:7" s="140" customFormat="1" ht="22.5" customHeight="1">
      <c r="A115" s="240">
        <v>109</v>
      </c>
      <c r="B115" s="241" t="s">
        <v>707</v>
      </c>
      <c r="C115" s="240" t="s">
        <v>114</v>
      </c>
      <c r="D115" s="285">
        <v>74.77</v>
      </c>
      <c r="E115" s="285">
        <v>74.77</v>
      </c>
      <c r="F115" s="242" t="s">
        <v>292</v>
      </c>
      <c r="G115" s="205"/>
    </row>
    <row r="116" spans="1:7" s="140" customFormat="1" ht="22.5" customHeight="1">
      <c r="A116" s="244">
        <v>110</v>
      </c>
      <c r="B116" s="245" t="s">
        <v>708</v>
      </c>
      <c r="C116" s="244" t="s">
        <v>114</v>
      </c>
      <c r="D116" s="286">
        <v>186.92</v>
      </c>
      <c r="E116" s="286">
        <v>186.92</v>
      </c>
      <c r="F116" s="246" t="s">
        <v>292</v>
      </c>
      <c r="G116" s="205"/>
    </row>
    <row r="117" spans="1:7" s="140" customFormat="1" ht="22.5" customHeight="1">
      <c r="A117" s="240">
        <v>111</v>
      </c>
      <c r="B117" s="241" t="s">
        <v>709</v>
      </c>
      <c r="C117" s="240" t="s">
        <v>114</v>
      </c>
      <c r="D117" s="285">
        <v>14.95</v>
      </c>
      <c r="E117" s="285">
        <v>14.95</v>
      </c>
      <c r="F117" s="242" t="s">
        <v>292</v>
      </c>
      <c r="G117" s="205"/>
    </row>
    <row r="118" spans="1:7" s="140" customFormat="1" ht="22.5" customHeight="1">
      <c r="A118" s="244">
        <v>112</v>
      </c>
      <c r="B118" s="245" t="s">
        <v>710</v>
      </c>
      <c r="C118" s="244" t="s">
        <v>114</v>
      </c>
      <c r="D118" s="286">
        <v>21.5</v>
      </c>
      <c r="E118" s="286">
        <v>21.5</v>
      </c>
      <c r="F118" s="246" t="s">
        <v>292</v>
      </c>
      <c r="G118" s="326">
        <f>(E118+E117)/2</f>
        <v>18.225</v>
      </c>
    </row>
    <row r="119" spans="1:7" s="140" customFormat="1" ht="22.5" customHeight="1">
      <c r="A119" s="240">
        <v>113</v>
      </c>
      <c r="B119" s="241" t="s">
        <v>711</v>
      </c>
      <c r="C119" s="240" t="s">
        <v>114</v>
      </c>
      <c r="D119" s="285">
        <v>33.64</v>
      </c>
      <c r="E119" s="285">
        <v>33.64</v>
      </c>
      <c r="F119" s="242" t="s">
        <v>292</v>
      </c>
      <c r="G119" s="205"/>
    </row>
    <row r="120" spans="1:7" s="140" customFormat="1" ht="22.5" customHeight="1">
      <c r="A120" s="244">
        <v>114</v>
      </c>
      <c r="B120" s="245" t="s">
        <v>712</v>
      </c>
      <c r="C120" s="244" t="s">
        <v>114</v>
      </c>
      <c r="D120" s="286">
        <v>74.77</v>
      </c>
      <c r="E120" s="286">
        <v>74.77</v>
      </c>
      <c r="F120" s="246" t="s">
        <v>292</v>
      </c>
      <c r="G120" s="205"/>
    </row>
    <row r="121" spans="1:7" s="140" customFormat="1" ht="22.5" customHeight="1">
      <c r="A121" s="240">
        <v>115</v>
      </c>
      <c r="B121" s="241" t="s">
        <v>713</v>
      </c>
      <c r="C121" s="240" t="s">
        <v>114</v>
      </c>
      <c r="D121" s="285">
        <v>132.71</v>
      </c>
      <c r="E121" s="285">
        <v>132.71</v>
      </c>
      <c r="F121" s="242" t="s">
        <v>292</v>
      </c>
      <c r="G121" s="205"/>
    </row>
    <row r="122" spans="1:7" s="140" customFormat="1" ht="22.5" customHeight="1">
      <c r="A122" s="244">
        <v>116</v>
      </c>
      <c r="B122" s="245" t="s">
        <v>714</v>
      </c>
      <c r="C122" s="244" t="s">
        <v>114</v>
      </c>
      <c r="D122" s="286">
        <v>289.72</v>
      </c>
      <c r="E122" s="286">
        <v>289.72</v>
      </c>
      <c r="F122" s="246" t="s">
        <v>292</v>
      </c>
      <c r="G122" s="205"/>
    </row>
    <row r="123" spans="1:7" s="140" customFormat="1" ht="22.5" customHeight="1">
      <c r="A123" s="240">
        <v>117</v>
      </c>
      <c r="B123" s="241" t="s">
        <v>715</v>
      </c>
      <c r="C123" s="240" t="s">
        <v>413</v>
      </c>
      <c r="D123" s="285">
        <v>177.57</v>
      </c>
      <c r="E123" s="285">
        <v>177.57</v>
      </c>
      <c r="F123" s="242" t="s">
        <v>292</v>
      </c>
      <c r="G123" s="205"/>
    </row>
    <row r="124" spans="1:7" s="140" customFormat="1" ht="22.5" customHeight="1">
      <c r="A124" s="244">
        <v>118</v>
      </c>
      <c r="B124" s="245" t="s">
        <v>716</v>
      </c>
      <c r="C124" s="244" t="s">
        <v>413</v>
      </c>
      <c r="D124" s="286">
        <v>261.68</v>
      </c>
      <c r="E124" s="286">
        <v>261.68</v>
      </c>
      <c r="F124" s="246" t="s">
        <v>292</v>
      </c>
      <c r="G124" s="205"/>
    </row>
    <row r="125" spans="1:7" s="140" customFormat="1" ht="22.5" customHeight="1">
      <c r="A125" s="240">
        <v>119</v>
      </c>
      <c r="B125" s="241" t="s">
        <v>717</v>
      </c>
      <c r="C125" s="240" t="s">
        <v>413</v>
      </c>
      <c r="D125" s="285">
        <v>317.76</v>
      </c>
      <c r="E125" s="285">
        <v>317.76</v>
      </c>
      <c r="F125" s="242" t="s">
        <v>292</v>
      </c>
      <c r="G125" s="205"/>
    </row>
    <row r="126" spans="1:7" s="140" customFormat="1" ht="22.5" customHeight="1">
      <c r="A126" s="244">
        <v>120</v>
      </c>
      <c r="B126" s="245" t="s">
        <v>718</v>
      </c>
      <c r="C126" s="244" t="s">
        <v>413</v>
      </c>
      <c r="D126" s="286">
        <v>411.21</v>
      </c>
      <c r="E126" s="286">
        <v>411.21</v>
      </c>
      <c r="F126" s="246" t="s">
        <v>292</v>
      </c>
      <c r="G126" s="205"/>
    </row>
    <row r="127" spans="1:7" s="140" customFormat="1" ht="22.5" customHeight="1">
      <c r="A127" s="240">
        <v>121</v>
      </c>
      <c r="B127" s="241" t="s">
        <v>719</v>
      </c>
      <c r="C127" s="240" t="s">
        <v>413</v>
      </c>
      <c r="D127" s="285">
        <v>616.82</v>
      </c>
      <c r="E127" s="285">
        <v>616.82</v>
      </c>
      <c r="F127" s="242" t="s">
        <v>292</v>
      </c>
      <c r="G127" s="205"/>
    </row>
    <row r="128" spans="1:7" s="140" customFormat="1" ht="22.5" customHeight="1">
      <c r="A128" s="244">
        <v>122</v>
      </c>
      <c r="B128" s="245" t="s">
        <v>720</v>
      </c>
      <c r="C128" s="244" t="s">
        <v>413</v>
      </c>
      <c r="D128" s="286">
        <v>934.58</v>
      </c>
      <c r="E128" s="286">
        <v>934.58</v>
      </c>
      <c r="F128" s="246" t="s">
        <v>292</v>
      </c>
      <c r="G128" s="205"/>
    </row>
    <row r="129" spans="1:7" s="140" customFormat="1" ht="22.5" customHeight="1">
      <c r="A129" s="240">
        <v>123</v>
      </c>
      <c r="B129" s="241" t="s">
        <v>721</v>
      </c>
      <c r="C129" s="240" t="s">
        <v>413</v>
      </c>
      <c r="D129" s="285">
        <v>289.72</v>
      </c>
      <c r="E129" s="285">
        <v>289.72</v>
      </c>
      <c r="F129" s="242" t="s">
        <v>292</v>
      </c>
      <c r="G129" s="205"/>
    </row>
    <row r="130" spans="1:7" s="140" customFormat="1" ht="22.5" customHeight="1">
      <c r="A130" s="244">
        <v>124</v>
      </c>
      <c r="B130" s="245" t="s">
        <v>722</v>
      </c>
      <c r="C130" s="244" t="s">
        <v>413</v>
      </c>
      <c r="D130" s="286">
        <v>401.87</v>
      </c>
      <c r="E130" s="286">
        <v>401.87</v>
      </c>
      <c r="F130" s="246" t="s">
        <v>292</v>
      </c>
      <c r="G130" s="205"/>
    </row>
    <row r="131" spans="1:7" s="140" customFormat="1" ht="22.5" customHeight="1">
      <c r="A131" s="240">
        <v>125</v>
      </c>
      <c r="B131" s="241" t="s">
        <v>723</v>
      </c>
      <c r="C131" s="240" t="s">
        <v>413</v>
      </c>
      <c r="D131" s="285">
        <v>476.64</v>
      </c>
      <c r="E131" s="285">
        <v>476.64</v>
      </c>
      <c r="F131" s="242" t="s">
        <v>292</v>
      </c>
      <c r="G131" s="205"/>
    </row>
    <row r="132" spans="1:7" s="140" customFormat="1" ht="22.5" customHeight="1">
      <c r="A132" s="244">
        <v>126</v>
      </c>
      <c r="B132" s="245" t="s">
        <v>724</v>
      </c>
      <c r="C132" s="244" t="s">
        <v>413</v>
      </c>
      <c r="D132" s="286">
        <v>616.82</v>
      </c>
      <c r="E132" s="286">
        <v>616.82</v>
      </c>
      <c r="F132" s="246" t="s">
        <v>292</v>
      </c>
      <c r="G132" s="205"/>
    </row>
    <row r="133" spans="1:7" s="140" customFormat="1" ht="22.5" customHeight="1">
      <c r="A133" s="240">
        <v>127</v>
      </c>
      <c r="B133" s="241" t="s">
        <v>725</v>
      </c>
      <c r="C133" s="240" t="s">
        <v>413</v>
      </c>
      <c r="D133" s="285">
        <v>1074.77</v>
      </c>
      <c r="E133" s="285">
        <v>1074.77</v>
      </c>
      <c r="F133" s="242" t="s">
        <v>292</v>
      </c>
      <c r="G133" s="205"/>
    </row>
    <row r="134" spans="1:7" s="140" customFormat="1" ht="22.5" customHeight="1">
      <c r="A134" s="244">
        <v>128</v>
      </c>
      <c r="B134" s="245" t="s">
        <v>726</v>
      </c>
      <c r="C134" s="244" t="s">
        <v>413</v>
      </c>
      <c r="D134" s="286">
        <v>1747.66</v>
      </c>
      <c r="E134" s="286">
        <v>1747.66</v>
      </c>
      <c r="F134" s="246" t="s">
        <v>292</v>
      </c>
      <c r="G134" s="205"/>
    </row>
    <row r="135" spans="1:7" s="140" customFormat="1" ht="22.5" customHeight="1">
      <c r="A135" s="240">
        <v>129</v>
      </c>
      <c r="B135" s="241" t="s">
        <v>727</v>
      </c>
      <c r="C135" s="240" t="s">
        <v>413</v>
      </c>
      <c r="D135" s="285">
        <v>2570.09</v>
      </c>
      <c r="E135" s="285">
        <v>2570.09</v>
      </c>
      <c r="F135" s="242" t="s">
        <v>292</v>
      </c>
      <c r="G135" s="205"/>
    </row>
    <row r="136" spans="1:7" s="140" customFormat="1" ht="22.5" customHeight="1">
      <c r="A136" s="244">
        <v>130</v>
      </c>
      <c r="B136" s="245" t="s">
        <v>728</v>
      </c>
      <c r="C136" s="244" t="s">
        <v>413</v>
      </c>
      <c r="D136" s="286">
        <v>4299.07</v>
      </c>
      <c r="E136" s="286">
        <v>4299.07</v>
      </c>
      <c r="F136" s="246" t="s">
        <v>292</v>
      </c>
      <c r="G136" s="205"/>
    </row>
    <row r="137" spans="1:7" s="140" customFormat="1" ht="22.5" customHeight="1">
      <c r="A137" s="240">
        <v>131</v>
      </c>
      <c r="B137" s="241" t="s">
        <v>729</v>
      </c>
      <c r="C137" s="240" t="s">
        <v>413</v>
      </c>
      <c r="D137" s="285">
        <v>336.45</v>
      </c>
      <c r="E137" s="285">
        <v>336.45</v>
      </c>
      <c r="F137" s="242" t="s">
        <v>292</v>
      </c>
      <c r="G137" s="205"/>
    </row>
    <row r="138" spans="1:7" s="140" customFormat="1" ht="22.5" customHeight="1">
      <c r="A138" s="244">
        <v>132</v>
      </c>
      <c r="B138" s="245" t="s">
        <v>730</v>
      </c>
      <c r="C138" s="244" t="s">
        <v>413</v>
      </c>
      <c r="D138" s="286">
        <v>467.29</v>
      </c>
      <c r="E138" s="286">
        <v>467.29</v>
      </c>
      <c r="F138" s="246" t="s">
        <v>292</v>
      </c>
      <c r="G138" s="205"/>
    </row>
    <row r="139" spans="1:7" s="140" customFormat="1" ht="22.5" customHeight="1">
      <c r="A139" s="240">
        <v>133</v>
      </c>
      <c r="B139" s="241" t="s">
        <v>731</v>
      </c>
      <c r="C139" s="240" t="s">
        <v>413</v>
      </c>
      <c r="D139" s="285">
        <v>560.75</v>
      </c>
      <c r="E139" s="285">
        <v>560.75</v>
      </c>
      <c r="F139" s="242" t="s">
        <v>292</v>
      </c>
      <c r="G139" s="205"/>
    </row>
    <row r="140" spans="1:7" s="140" customFormat="1" ht="22.5" customHeight="1">
      <c r="A140" s="244">
        <v>134</v>
      </c>
      <c r="B140" s="245" t="s">
        <v>732</v>
      </c>
      <c r="C140" s="244" t="s">
        <v>413</v>
      </c>
      <c r="D140" s="286">
        <v>878.5</v>
      </c>
      <c r="E140" s="286">
        <v>878.5</v>
      </c>
      <c r="F140" s="246" t="s">
        <v>292</v>
      </c>
      <c r="G140" s="205"/>
    </row>
    <row r="141" spans="1:7" s="140" customFormat="1" ht="22.5" customHeight="1">
      <c r="A141" s="240">
        <v>135</v>
      </c>
      <c r="B141" s="241" t="s">
        <v>733</v>
      </c>
      <c r="C141" s="240" t="s">
        <v>413</v>
      </c>
      <c r="D141" s="285">
        <v>1635.51</v>
      </c>
      <c r="E141" s="285">
        <v>1635.51</v>
      </c>
      <c r="F141" s="242" t="s">
        <v>292</v>
      </c>
      <c r="G141" s="205"/>
    </row>
    <row r="142" spans="1:7" s="140" customFormat="1" ht="22.5" customHeight="1">
      <c r="A142" s="244">
        <v>136</v>
      </c>
      <c r="B142" s="245" t="s">
        <v>734</v>
      </c>
      <c r="C142" s="244" t="s">
        <v>413</v>
      </c>
      <c r="D142" s="286">
        <v>2336.45</v>
      </c>
      <c r="E142" s="286">
        <v>2336.45</v>
      </c>
      <c r="F142" s="246" t="s">
        <v>292</v>
      </c>
      <c r="G142" s="205"/>
    </row>
    <row r="143" spans="1:7" s="140" customFormat="1" ht="22.5" customHeight="1">
      <c r="A143" s="240">
        <v>137</v>
      </c>
      <c r="B143" s="241" t="s">
        <v>735</v>
      </c>
      <c r="C143" s="240" t="s">
        <v>413</v>
      </c>
      <c r="D143" s="285">
        <v>3457.94</v>
      </c>
      <c r="E143" s="285">
        <v>3457.94</v>
      </c>
      <c r="F143" s="242" t="s">
        <v>292</v>
      </c>
      <c r="G143" s="205"/>
    </row>
    <row r="144" spans="1:7" s="140" customFormat="1" ht="22.5" customHeight="1">
      <c r="A144" s="244">
        <v>138</v>
      </c>
      <c r="B144" s="245" t="s">
        <v>736</v>
      </c>
      <c r="C144" s="244" t="s">
        <v>413</v>
      </c>
      <c r="D144" s="286">
        <v>6261.68</v>
      </c>
      <c r="E144" s="286">
        <v>6261.68</v>
      </c>
      <c r="F144" s="246" t="s">
        <v>292</v>
      </c>
      <c r="G144" s="205"/>
    </row>
    <row r="145" spans="1:7" s="140" customFormat="1" ht="22.5" customHeight="1">
      <c r="A145" s="240">
        <v>139</v>
      </c>
      <c r="B145" s="241" t="s">
        <v>737</v>
      </c>
      <c r="C145" s="240" t="s">
        <v>413</v>
      </c>
      <c r="D145" s="285">
        <v>112.15</v>
      </c>
      <c r="E145" s="285">
        <v>112.15</v>
      </c>
      <c r="F145" s="242" t="s">
        <v>292</v>
      </c>
      <c r="G145" s="205"/>
    </row>
    <row r="146" spans="1:7" s="140" customFormat="1" ht="22.5" customHeight="1">
      <c r="A146" s="244">
        <v>140</v>
      </c>
      <c r="B146" s="245" t="s">
        <v>738</v>
      </c>
      <c r="C146" s="244" t="s">
        <v>413</v>
      </c>
      <c r="D146" s="286">
        <v>149.53</v>
      </c>
      <c r="E146" s="286">
        <v>149.53</v>
      </c>
      <c r="F146" s="246" t="s">
        <v>292</v>
      </c>
      <c r="G146" s="205"/>
    </row>
    <row r="147" spans="1:7" s="140" customFormat="1" ht="22.5" customHeight="1">
      <c r="A147" s="240">
        <v>141</v>
      </c>
      <c r="B147" s="241" t="s">
        <v>739</v>
      </c>
      <c r="C147" s="240" t="s">
        <v>413</v>
      </c>
      <c r="D147" s="285">
        <v>242.99</v>
      </c>
      <c r="E147" s="285">
        <v>242.99</v>
      </c>
      <c r="F147" s="242" t="s">
        <v>292</v>
      </c>
      <c r="G147" s="205"/>
    </row>
    <row r="148" spans="1:7" s="140" customFormat="1" ht="22.5" customHeight="1">
      <c r="A148" s="244">
        <v>142</v>
      </c>
      <c r="B148" s="245" t="s">
        <v>740</v>
      </c>
      <c r="C148" s="244" t="s">
        <v>741</v>
      </c>
      <c r="D148" s="286">
        <v>1728.97</v>
      </c>
      <c r="E148" s="286">
        <v>1728.97</v>
      </c>
      <c r="F148" s="246" t="s">
        <v>292</v>
      </c>
      <c r="G148" s="205"/>
    </row>
    <row r="149" spans="1:7" s="140" customFormat="1" ht="22.5" customHeight="1">
      <c r="A149" s="240">
        <v>143</v>
      </c>
      <c r="B149" s="241" t="s">
        <v>742</v>
      </c>
      <c r="C149" s="240" t="s">
        <v>25</v>
      </c>
      <c r="D149" s="285">
        <v>42.06</v>
      </c>
      <c r="E149" s="285">
        <v>42.06</v>
      </c>
      <c r="F149" s="242" t="s">
        <v>292</v>
      </c>
      <c r="G149" s="205"/>
    </row>
    <row r="150" spans="1:7" s="140" customFormat="1" ht="22.5" customHeight="1">
      <c r="A150" s="244">
        <v>144</v>
      </c>
      <c r="B150" s="245" t="s">
        <v>743</v>
      </c>
      <c r="C150" s="244" t="s">
        <v>25</v>
      </c>
      <c r="D150" s="286">
        <v>42.06</v>
      </c>
      <c r="E150" s="286">
        <v>42.06</v>
      </c>
      <c r="F150" s="246" t="s">
        <v>292</v>
      </c>
      <c r="G150" s="205"/>
    </row>
    <row r="151" spans="1:7" s="140" customFormat="1" ht="22.5" customHeight="1">
      <c r="A151" s="240">
        <v>145</v>
      </c>
      <c r="B151" s="241" t="s">
        <v>744</v>
      </c>
      <c r="C151" s="240" t="s">
        <v>25</v>
      </c>
      <c r="D151" s="285">
        <v>42.06</v>
      </c>
      <c r="E151" s="285">
        <v>42.06</v>
      </c>
      <c r="F151" s="242" t="s">
        <v>292</v>
      </c>
      <c r="G151" s="205"/>
    </row>
    <row r="152" spans="1:7" s="140" customFormat="1" ht="22.5" customHeight="1">
      <c r="A152" s="244">
        <v>146</v>
      </c>
      <c r="B152" s="245" t="s">
        <v>745</v>
      </c>
      <c r="C152" s="244" t="s">
        <v>25</v>
      </c>
      <c r="D152" s="286">
        <v>42.06</v>
      </c>
      <c r="E152" s="286">
        <v>42.06</v>
      </c>
      <c r="F152" s="246" t="s">
        <v>292</v>
      </c>
      <c r="G152" s="205"/>
    </row>
    <row r="153" spans="1:7" s="140" customFormat="1" ht="22.5" customHeight="1">
      <c r="A153" s="240">
        <v>147</v>
      </c>
      <c r="B153" s="241" t="s">
        <v>746</v>
      </c>
      <c r="C153" s="240" t="s">
        <v>45</v>
      </c>
      <c r="D153" s="285">
        <v>14.02</v>
      </c>
      <c r="E153" s="285">
        <v>14.02</v>
      </c>
      <c r="F153" s="242" t="s">
        <v>292</v>
      </c>
      <c r="G153" s="205"/>
    </row>
    <row r="154" spans="1:7" s="140" customFormat="1" ht="22.5" customHeight="1">
      <c r="A154" s="244">
        <v>148</v>
      </c>
      <c r="B154" s="245" t="s">
        <v>747</v>
      </c>
      <c r="C154" s="244" t="s">
        <v>45</v>
      </c>
      <c r="D154" s="286">
        <v>37.38</v>
      </c>
      <c r="E154" s="286">
        <v>37.38</v>
      </c>
      <c r="F154" s="246" t="s">
        <v>292</v>
      </c>
      <c r="G154" s="205"/>
    </row>
    <row r="155" spans="1:7" s="140" customFormat="1" ht="22.5" customHeight="1">
      <c r="A155" s="240">
        <v>149</v>
      </c>
      <c r="B155" s="241" t="s">
        <v>748</v>
      </c>
      <c r="C155" s="240" t="s">
        <v>45</v>
      </c>
      <c r="D155" s="285">
        <v>46.73</v>
      </c>
      <c r="E155" s="285">
        <v>46.73</v>
      </c>
      <c r="F155" s="242" t="s">
        <v>292</v>
      </c>
      <c r="G155" s="205"/>
    </row>
    <row r="156" spans="1:7" s="140" customFormat="1" ht="22.5" customHeight="1">
      <c r="A156" s="244">
        <v>150</v>
      </c>
      <c r="B156" s="245" t="s">
        <v>749</v>
      </c>
      <c r="C156" s="244" t="s">
        <v>45</v>
      </c>
      <c r="D156" s="286">
        <v>56.07</v>
      </c>
      <c r="E156" s="286">
        <v>56.07</v>
      </c>
      <c r="F156" s="246" t="s">
        <v>292</v>
      </c>
      <c r="G156" s="205"/>
    </row>
    <row r="157" spans="1:7" s="140" customFormat="1" ht="22.5" customHeight="1">
      <c r="A157" s="240">
        <v>151</v>
      </c>
      <c r="B157" s="241" t="s">
        <v>750</v>
      </c>
      <c r="C157" s="240" t="s">
        <v>751</v>
      </c>
      <c r="D157" s="285">
        <v>17.76</v>
      </c>
      <c r="E157" s="285">
        <v>17.76</v>
      </c>
      <c r="F157" s="242" t="s">
        <v>292</v>
      </c>
      <c r="G157" s="205"/>
    </row>
    <row r="158" spans="1:7" s="140" customFormat="1" ht="22.5" customHeight="1">
      <c r="A158" s="244">
        <v>152</v>
      </c>
      <c r="B158" s="245" t="s">
        <v>752</v>
      </c>
      <c r="C158" s="244" t="s">
        <v>45</v>
      </c>
      <c r="D158" s="286">
        <v>60.75</v>
      </c>
      <c r="E158" s="286">
        <v>60.75</v>
      </c>
      <c r="F158" s="246" t="s">
        <v>292</v>
      </c>
      <c r="G158" s="205"/>
    </row>
    <row r="159" spans="1:7" s="140" customFormat="1" ht="22.5" customHeight="1">
      <c r="A159" s="240">
        <v>153</v>
      </c>
      <c r="B159" s="241" t="s">
        <v>753</v>
      </c>
      <c r="C159" s="240" t="s">
        <v>45</v>
      </c>
      <c r="D159" s="285">
        <v>67.29</v>
      </c>
      <c r="E159" s="285">
        <v>67.29</v>
      </c>
      <c r="F159" s="242" t="s">
        <v>292</v>
      </c>
      <c r="G159" s="205"/>
    </row>
    <row r="160" spans="1:7" s="140" customFormat="1" ht="22.5" customHeight="1">
      <c r="A160" s="244">
        <v>154</v>
      </c>
      <c r="B160" s="245" t="s">
        <v>754</v>
      </c>
      <c r="C160" s="244" t="s">
        <v>45</v>
      </c>
      <c r="D160" s="286">
        <v>85.98</v>
      </c>
      <c r="E160" s="286">
        <v>85.98</v>
      </c>
      <c r="F160" s="246" t="s">
        <v>292</v>
      </c>
      <c r="G160" s="205"/>
    </row>
    <row r="161" spans="1:7" s="140" customFormat="1" ht="22.5" customHeight="1">
      <c r="A161" s="240">
        <v>155</v>
      </c>
      <c r="B161" s="241" t="s">
        <v>755</v>
      </c>
      <c r="C161" s="240" t="s">
        <v>45</v>
      </c>
      <c r="D161" s="285">
        <v>69.16</v>
      </c>
      <c r="E161" s="285">
        <v>69.16</v>
      </c>
      <c r="F161" s="242" t="s">
        <v>292</v>
      </c>
      <c r="G161" s="205"/>
    </row>
    <row r="162" spans="1:7" s="140" customFormat="1" ht="22.5" customHeight="1">
      <c r="A162" s="244">
        <v>156</v>
      </c>
      <c r="B162" s="245" t="s">
        <v>756</v>
      </c>
      <c r="C162" s="244" t="s">
        <v>45</v>
      </c>
      <c r="D162" s="286">
        <v>51.4</v>
      </c>
      <c r="E162" s="286">
        <v>51.4</v>
      </c>
      <c r="F162" s="246" t="s">
        <v>292</v>
      </c>
      <c r="G162" s="205"/>
    </row>
    <row r="163" spans="1:7" s="140" customFormat="1" ht="22.5" customHeight="1">
      <c r="A163" s="240">
        <v>157</v>
      </c>
      <c r="B163" s="241" t="s">
        <v>757</v>
      </c>
      <c r="C163" s="240" t="s">
        <v>45</v>
      </c>
      <c r="D163" s="285">
        <v>233.64</v>
      </c>
      <c r="E163" s="285">
        <v>233.64</v>
      </c>
      <c r="F163" s="242" t="s">
        <v>292</v>
      </c>
      <c r="G163" s="205"/>
    </row>
    <row r="164" spans="1:7" s="140" customFormat="1" ht="22.5" customHeight="1">
      <c r="A164" s="244">
        <v>158</v>
      </c>
      <c r="B164" s="245" t="s">
        <v>758</v>
      </c>
      <c r="C164" s="244" t="s">
        <v>45</v>
      </c>
      <c r="D164" s="286">
        <v>336.45</v>
      </c>
      <c r="E164" s="286">
        <v>336.45</v>
      </c>
      <c r="F164" s="246" t="s">
        <v>292</v>
      </c>
      <c r="G164" s="205"/>
    </row>
    <row r="165" spans="1:7" s="140" customFormat="1" ht="22.5" customHeight="1">
      <c r="A165" s="240">
        <v>159</v>
      </c>
      <c r="B165" s="241" t="s">
        <v>759</v>
      </c>
      <c r="C165" s="240" t="s">
        <v>45</v>
      </c>
      <c r="D165" s="285">
        <v>163.55</v>
      </c>
      <c r="E165" s="285">
        <v>163.55</v>
      </c>
      <c r="F165" s="242" t="s">
        <v>292</v>
      </c>
      <c r="G165" s="205"/>
    </row>
    <row r="166" spans="1:7" s="140" customFormat="1" ht="22.5" customHeight="1">
      <c r="A166" s="244">
        <v>160</v>
      </c>
      <c r="B166" s="245" t="s">
        <v>760</v>
      </c>
      <c r="C166" s="244" t="s">
        <v>45</v>
      </c>
      <c r="D166" s="286">
        <v>233.64</v>
      </c>
      <c r="E166" s="286">
        <v>233.64</v>
      </c>
      <c r="F166" s="246" t="s">
        <v>292</v>
      </c>
      <c r="G166" s="205"/>
    </row>
    <row r="167" spans="1:7" s="140" customFormat="1" ht="22.5" customHeight="1">
      <c r="A167" s="240">
        <v>161</v>
      </c>
      <c r="B167" s="241" t="s">
        <v>761</v>
      </c>
      <c r="C167" s="240" t="s">
        <v>45</v>
      </c>
      <c r="D167" s="285">
        <v>1046.73</v>
      </c>
      <c r="E167" s="285">
        <v>1046.73</v>
      </c>
      <c r="F167" s="242" t="s">
        <v>292</v>
      </c>
      <c r="G167" s="205"/>
    </row>
    <row r="168" spans="1:7" s="140" customFormat="1" ht="22.5" customHeight="1">
      <c r="A168" s="244">
        <v>162</v>
      </c>
      <c r="B168" s="245" t="s">
        <v>762</v>
      </c>
      <c r="C168" s="244" t="s">
        <v>45</v>
      </c>
      <c r="D168" s="286">
        <v>3439.25</v>
      </c>
      <c r="E168" s="286">
        <v>3439.25</v>
      </c>
      <c r="F168" s="246" t="s">
        <v>292</v>
      </c>
      <c r="G168" s="205"/>
    </row>
    <row r="169" spans="1:7" s="140" customFormat="1" ht="22.5" customHeight="1">
      <c r="A169" s="240">
        <v>163</v>
      </c>
      <c r="B169" s="241" t="s">
        <v>763</v>
      </c>
      <c r="C169" s="240" t="s">
        <v>45</v>
      </c>
      <c r="D169" s="285">
        <v>4859.81</v>
      </c>
      <c r="E169" s="285">
        <v>4859.81</v>
      </c>
      <c r="F169" s="242" t="s">
        <v>292</v>
      </c>
      <c r="G169" s="205"/>
    </row>
    <row r="170" spans="1:7" s="140" customFormat="1" ht="22.5" customHeight="1">
      <c r="A170" s="244">
        <v>164</v>
      </c>
      <c r="B170" s="245" t="s">
        <v>764</v>
      </c>
      <c r="C170" s="244" t="s">
        <v>45</v>
      </c>
      <c r="D170" s="286">
        <v>233.64</v>
      </c>
      <c r="E170" s="286">
        <v>233.64</v>
      </c>
      <c r="F170" s="246" t="s">
        <v>292</v>
      </c>
      <c r="G170" s="205"/>
    </row>
    <row r="171" spans="1:7" s="140" customFormat="1" ht="22.5" customHeight="1">
      <c r="A171" s="240">
        <v>165</v>
      </c>
      <c r="B171" s="241" t="s">
        <v>765</v>
      </c>
      <c r="C171" s="240" t="s">
        <v>23</v>
      </c>
      <c r="D171" s="285">
        <v>182.24</v>
      </c>
      <c r="E171" s="285">
        <v>182.24</v>
      </c>
      <c r="F171" s="242" t="s">
        <v>292</v>
      </c>
      <c r="G171" s="205"/>
    </row>
    <row r="172" spans="1:7" s="140" customFormat="1" ht="22.5" customHeight="1">
      <c r="A172" s="244">
        <v>166</v>
      </c>
      <c r="B172" s="245" t="s">
        <v>766</v>
      </c>
      <c r="C172" s="244" t="s">
        <v>23</v>
      </c>
      <c r="D172" s="286">
        <v>182.24</v>
      </c>
      <c r="E172" s="286">
        <v>182.24</v>
      </c>
      <c r="F172" s="246" t="s">
        <v>292</v>
      </c>
      <c r="G172" s="205"/>
    </row>
    <row r="173" spans="1:7" s="140" customFormat="1" ht="22.5" customHeight="1">
      <c r="A173" s="240">
        <v>167</v>
      </c>
      <c r="B173" s="241" t="s">
        <v>767</v>
      </c>
      <c r="C173" s="240" t="s">
        <v>23</v>
      </c>
      <c r="D173" s="285">
        <v>210.28</v>
      </c>
      <c r="E173" s="285">
        <v>210.28</v>
      </c>
      <c r="F173" s="242" t="s">
        <v>292</v>
      </c>
      <c r="G173" s="205"/>
    </row>
    <row r="174" spans="1:7" s="140" customFormat="1" ht="22.5" customHeight="1">
      <c r="A174" s="244">
        <v>168</v>
      </c>
      <c r="B174" s="245" t="s">
        <v>768</v>
      </c>
      <c r="C174" s="244" t="s">
        <v>23</v>
      </c>
      <c r="D174" s="286">
        <v>210.28</v>
      </c>
      <c r="E174" s="286">
        <v>210.28</v>
      </c>
      <c r="F174" s="246" t="s">
        <v>292</v>
      </c>
      <c r="G174" s="205"/>
    </row>
    <row r="175" spans="1:7" s="140" customFormat="1" ht="22.5" customHeight="1">
      <c r="A175" s="240">
        <v>169</v>
      </c>
      <c r="B175" s="241" t="s">
        <v>769</v>
      </c>
      <c r="C175" s="240" t="s">
        <v>23</v>
      </c>
      <c r="D175" s="285">
        <v>210.28</v>
      </c>
      <c r="E175" s="285">
        <v>210.28</v>
      </c>
      <c r="F175" s="242" t="s">
        <v>292</v>
      </c>
      <c r="G175" s="205"/>
    </row>
    <row r="176" spans="1:7" s="140" customFormat="1" ht="22.5" customHeight="1">
      <c r="A176" s="244">
        <v>170</v>
      </c>
      <c r="B176" s="245" t="s">
        <v>770</v>
      </c>
      <c r="C176" s="244" t="s">
        <v>23</v>
      </c>
      <c r="D176" s="286">
        <v>210.28</v>
      </c>
      <c r="E176" s="286">
        <v>210.28</v>
      </c>
      <c r="F176" s="246" t="s">
        <v>292</v>
      </c>
      <c r="G176" s="205"/>
    </row>
    <row r="177" spans="1:7" s="140" customFormat="1" ht="22.5" customHeight="1">
      <c r="A177" s="240">
        <v>171</v>
      </c>
      <c r="B177" s="241" t="s">
        <v>771</v>
      </c>
      <c r="C177" s="240" t="s">
        <v>507</v>
      </c>
      <c r="D177" s="285">
        <v>728.97</v>
      </c>
      <c r="E177" s="285">
        <v>728.97</v>
      </c>
      <c r="F177" s="242" t="s">
        <v>292</v>
      </c>
      <c r="G177" s="205"/>
    </row>
    <row r="178" spans="1:7" s="140" customFormat="1" ht="22.5" customHeight="1">
      <c r="A178" s="244">
        <v>172</v>
      </c>
      <c r="B178" s="245" t="s">
        <v>772</v>
      </c>
      <c r="C178" s="244" t="s">
        <v>507</v>
      </c>
      <c r="D178" s="286">
        <v>728.97</v>
      </c>
      <c r="E178" s="286">
        <v>728.97</v>
      </c>
      <c r="F178" s="246" t="s">
        <v>292</v>
      </c>
      <c r="G178" s="205"/>
    </row>
    <row r="179" spans="1:7" s="140" customFormat="1" ht="22.5" customHeight="1">
      <c r="A179" s="240">
        <v>173</v>
      </c>
      <c r="B179" s="241" t="s">
        <v>773</v>
      </c>
      <c r="C179" s="240" t="s">
        <v>507</v>
      </c>
      <c r="D179" s="285">
        <v>514.02</v>
      </c>
      <c r="E179" s="285">
        <v>514.02</v>
      </c>
      <c r="F179" s="242" t="s">
        <v>292</v>
      </c>
      <c r="G179" s="205"/>
    </row>
    <row r="180" spans="1:7" s="140" customFormat="1" ht="22.5" customHeight="1">
      <c r="A180" s="244">
        <v>174</v>
      </c>
      <c r="B180" s="245" t="s">
        <v>774</v>
      </c>
      <c r="C180" s="244" t="s">
        <v>507</v>
      </c>
      <c r="D180" s="286">
        <v>728.97</v>
      </c>
      <c r="E180" s="286">
        <v>728.97</v>
      </c>
      <c r="F180" s="246" t="s">
        <v>292</v>
      </c>
      <c r="G180" s="205"/>
    </row>
    <row r="181" spans="1:7" s="140" customFormat="1" ht="22.5" customHeight="1">
      <c r="A181" s="240">
        <v>175</v>
      </c>
      <c r="B181" s="241" t="s">
        <v>775</v>
      </c>
      <c r="C181" s="240" t="s">
        <v>507</v>
      </c>
      <c r="D181" s="285">
        <v>542.06</v>
      </c>
      <c r="E181" s="285">
        <v>542.06</v>
      </c>
      <c r="F181" s="242" t="s">
        <v>292</v>
      </c>
      <c r="G181" s="205"/>
    </row>
    <row r="182" spans="1:7" s="140" customFormat="1" ht="22.5" customHeight="1">
      <c r="A182" s="244">
        <v>176</v>
      </c>
      <c r="B182" s="245" t="s">
        <v>776</v>
      </c>
      <c r="C182" s="244" t="s">
        <v>507</v>
      </c>
      <c r="D182" s="286">
        <v>429.91</v>
      </c>
      <c r="E182" s="286">
        <v>429.91</v>
      </c>
      <c r="F182" s="246" t="s">
        <v>292</v>
      </c>
      <c r="G182" s="205"/>
    </row>
    <row r="183" spans="1:7" s="140" customFormat="1" ht="22.5" customHeight="1">
      <c r="A183" s="240">
        <v>177</v>
      </c>
      <c r="B183" s="241" t="s">
        <v>777</v>
      </c>
      <c r="C183" s="240" t="s">
        <v>507</v>
      </c>
      <c r="D183" s="285">
        <v>429.91</v>
      </c>
      <c r="E183" s="285">
        <v>429.91</v>
      </c>
      <c r="F183" s="242" t="s">
        <v>292</v>
      </c>
      <c r="G183" s="205"/>
    </row>
    <row r="184" spans="1:7" s="140" customFormat="1" ht="22.5" customHeight="1">
      <c r="A184" s="244">
        <v>178</v>
      </c>
      <c r="B184" s="245" t="s">
        <v>778</v>
      </c>
      <c r="C184" s="244" t="s">
        <v>507</v>
      </c>
      <c r="D184" s="286">
        <v>401.87</v>
      </c>
      <c r="E184" s="286">
        <v>401.87</v>
      </c>
      <c r="F184" s="246" t="s">
        <v>292</v>
      </c>
      <c r="G184" s="205"/>
    </row>
    <row r="185" spans="1:7" s="140" customFormat="1" ht="22.5" customHeight="1">
      <c r="A185" s="240">
        <v>179</v>
      </c>
      <c r="B185" s="241" t="s">
        <v>779</v>
      </c>
      <c r="C185" s="240" t="s">
        <v>507</v>
      </c>
      <c r="D185" s="285">
        <v>794.39</v>
      </c>
      <c r="E185" s="285">
        <v>794.39</v>
      </c>
      <c r="F185" s="242" t="s">
        <v>292</v>
      </c>
      <c r="G185" s="205"/>
    </row>
    <row r="186" spans="1:7" s="140" customFormat="1" ht="22.5" customHeight="1">
      <c r="A186" s="244">
        <v>180</v>
      </c>
      <c r="B186" s="245" t="s">
        <v>780</v>
      </c>
      <c r="C186" s="244" t="s">
        <v>507</v>
      </c>
      <c r="D186" s="286">
        <v>401.87</v>
      </c>
      <c r="E186" s="286">
        <v>401.87</v>
      </c>
      <c r="F186" s="246" t="s">
        <v>292</v>
      </c>
      <c r="G186" s="205"/>
    </row>
    <row r="187" spans="1:7" s="140" customFormat="1" ht="22.5" customHeight="1">
      <c r="A187" s="240">
        <v>181</v>
      </c>
      <c r="B187" s="241" t="s">
        <v>781</v>
      </c>
      <c r="C187" s="240" t="s">
        <v>507</v>
      </c>
      <c r="D187" s="285">
        <v>401.87</v>
      </c>
      <c r="E187" s="285">
        <v>401.87</v>
      </c>
      <c r="F187" s="242" t="s">
        <v>292</v>
      </c>
      <c r="G187" s="205"/>
    </row>
    <row r="188" spans="1:7" s="140" customFormat="1" ht="22.5" customHeight="1">
      <c r="A188" s="244">
        <v>182</v>
      </c>
      <c r="B188" s="245" t="s">
        <v>782</v>
      </c>
      <c r="C188" s="244" t="s">
        <v>507</v>
      </c>
      <c r="D188" s="286">
        <v>401.87</v>
      </c>
      <c r="E188" s="286">
        <v>401.87</v>
      </c>
      <c r="F188" s="246" t="s">
        <v>292</v>
      </c>
      <c r="G188" s="205"/>
    </row>
    <row r="189" spans="1:7" s="140" customFormat="1" ht="22.5" customHeight="1">
      <c r="A189" s="240">
        <v>183</v>
      </c>
      <c r="B189" s="241" t="s">
        <v>783</v>
      </c>
      <c r="C189" s="240" t="s">
        <v>507</v>
      </c>
      <c r="D189" s="285">
        <v>462.62</v>
      </c>
      <c r="E189" s="285">
        <v>462.62</v>
      </c>
      <c r="F189" s="242" t="s">
        <v>292</v>
      </c>
      <c r="G189" s="205"/>
    </row>
    <row r="190" spans="1:7" s="140" customFormat="1" ht="22.5" customHeight="1">
      <c r="A190" s="244">
        <v>184</v>
      </c>
      <c r="B190" s="245" t="s">
        <v>784</v>
      </c>
      <c r="C190" s="244" t="s">
        <v>785</v>
      </c>
      <c r="D190" s="286">
        <v>672.9</v>
      </c>
      <c r="E190" s="286">
        <v>672.9</v>
      </c>
      <c r="F190" s="246" t="s">
        <v>292</v>
      </c>
      <c r="G190" s="205"/>
    </row>
    <row r="191" spans="1:7" s="140" customFormat="1" ht="22.5" customHeight="1">
      <c r="A191" s="240">
        <v>185</v>
      </c>
      <c r="B191" s="241" t="s">
        <v>786</v>
      </c>
      <c r="C191" s="240" t="s">
        <v>785</v>
      </c>
      <c r="D191" s="285">
        <v>546.73</v>
      </c>
      <c r="E191" s="285">
        <v>546.73</v>
      </c>
      <c r="F191" s="242" t="s">
        <v>292</v>
      </c>
      <c r="G191" s="205"/>
    </row>
    <row r="192" spans="1:7" s="140" customFormat="1" ht="22.5" customHeight="1">
      <c r="A192" s="244">
        <v>186</v>
      </c>
      <c r="B192" s="245" t="s">
        <v>787</v>
      </c>
      <c r="C192" s="244" t="s">
        <v>785</v>
      </c>
      <c r="D192" s="286">
        <v>500</v>
      </c>
      <c r="E192" s="286">
        <v>500</v>
      </c>
      <c r="F192" s="246" t="s">
        <v>292</v>
      </c>
      <c r="G192" s="205"/>
    </row>
    <row r="193" spans="1:7" s="140" customFormat="1" ht="22.5" customHeight="1">
      <c r="A193" s="240">
        <v>187</v>
      </c>
      <c r="B193" s="241" t="s">
        <v>788</v>
      </c>
      <c r="C193" s="240" t="s">
        <v>785</v>
      </c>
      <c r="D193" s="285">
        <v>434.58</v>
      </c>
      <c r="E193" s="285">
        <v>434.58</v>
      </c>
      <c r="F193" s="242" t="s">
        <v>292</v>
      </c>
      <c r="G193" s="205"/>
    </row>
    <row r="194" spans="1:7" s="140" customFormat="1" ht="22.5" customHeight="1">
      <c r="A194" s="244">
        <v>188</v>
      </c>
      <c r="B194" s="245" t="s">
        <v>789</v>
      </c>
      <c r="C194" s="244" t="s">
        <v>785</v>
      </c>
      <c r="D194" s="286">
        <v>343.46</v>
      </c>
      <c r="E194" s="286">
        <v>343.46</v>
      </c>
      <c r="F194" s="246" t="s">
        <v>292</v>
      </c>
      <c r="G194" s="205"/>
    </row>
    <row r="195" spans="1:7" s="140" customFormat="1" ht="22.5" customHeight="1">
      <c r="A195" s="240">
        <v>189</v>
      </c>
      <c r="B195" s="241" t="s">
        <v>790</v>
      </c>
      <c r="C195" s="240" t="s">
        <v>785</v>
      </c>
      <c r="D195" s="285">
        <v>1570.09</v>
      </c>
      <c r="E195" s="285">
        <v>1570.09</v>
      </c>
      <c r="F195" s="242" t="s">
        <v>292</v>
      </c>
      <c r="G195" s="205"/>
    </row>
    <row r="196" spans="1:7" s="140" customFormat="1" ht="22.5" customHeight="1">
      <c r="A196" s="244">
        <v>190</v>
      </c>
      <c r="B196" s="245" t="s">
        <v>791</v>
      </c>
      <c r="C196" s="244" t="s">
        <v>785</v>
      </c>
      <c r="D196" s="286">
        <v>528.04</v>
      </c>
      <c r="E196" s="286">
        <v>528.04</v>
      </c>
      <c r="F196" s="246" t="s">
        <v>292</v>
      </c>
      <c r="G196" s="205"/>
    </row>
    <row r="197" spans="1:7" s="140" customFormat="1" ht="22.5" customHeight="1">
      <c r="A197" s="240">
        <v>191</v>
      </c>
      <c r="B197" s="241" t="s">
        <v>792</v>
      </c>
      <c r="C197" s="240" t="s">
        <v>785</v>
      </c>
      <c r="D197" s="285">
        <v>488.32</v>
      </c>
      <c r="E197" s="285">
        <v>488.32</v>
      </c>
      <c r="F197" s="242" t="s">
        <v>292</v>
      </c>
      <c r="G197" s="205"/>
    </row>
    <row r="198" spans="1:7" s="140" customFormat="1" ht="22.5" customHeight="1">
      <c r="A198" s="244">
        <v>192</v>
      </c>
      <c r="B198" s="245" t="s">
        <v>793</v>
      </c>
      <c r="C198" s="244" t="s">
        <v>785</v>
      </c>
      <c r="D198" s="286">
        <v>841.12</v>
      </c>
      <c r="E198" s="286">
        <v>841.12</v>
      </c>
      <c r="F198" s="246" t="s">
        <v>292</v>
      </c>
      <c r="G198" s="205"/>
    </row>
    <row r="199" spans="1:7" s="140" customFormat="1" ht="22.5" customHeight="1">
      <c r="A199" s="240">
        <v>193</v>
      </c>
      <c r="B199" s="241" t="s">
        <v>794</v>
      </c>
      <c r="C199" s="240" t="s">
        <v>785</v>
      </c>
      <c r="D199" s="285">
        <v>2289.72</v>
      </c>
      <c r="E199" s="285">
        <v>2289.72</v>
      </c>
      <c r="F199" s="242" t="s">
        <v>292</v>
      </c>
      <c r="G199" s="205"/>
    </row>
    <row r="200" spans="1:7" s="140" customFormat="1" ht="22.5" customHeight="1">
      <c r="A200" s="244">
        <v>194</v>
      </c>
      <c r="B200" s="245" t="s">
        <v>795</v>
      </c>
      <c r="C200" s="244" t="s">
        <v>785</v>
      </c>
      <c r="D200" s="286">
        <v>1411.21</v>
      </c>
      <c r="E200" s="286">
        <v>1411.21</v>
      </c>
      <c r="F200" s="246" t="s">
        <v>292</v>
      </c>
      <c r="G200" s="205"/>
    </row>
    <row r="201" spans="1:7" s="140" customFormat="1" ht="22.5" customHeight="1">
      <c r="A201" s="240">
        <v>195</v>
      </c>
      <c r="B201" s="241" t="s">
        <v>796</v>
      </c>
      <c r="C201" s="240" t="s">
        <v>785</v>
      </c>
      <c r="D201" s="285">
        <v>556.07</v>
      </c>
      <c r="E201" s="285">
        <v>556.07</v>
      </c>
      <c r="F201" s="242" t="s">
        <v>292</v>
      </c>
      <c r="G201" s="205"/>
    </row>
    <row r="202" spans="1:7" s="140" customFormat="1" ht="22.5" customHeight="1">
      <c r="A202" s="244">
        <v>196</v>
      </c>
      <c r="B202" s="245" t="s">
        <v>797</v>
      </c>
      <c r="C202" s="244" t="s">
        <v>785</v>
      </c>
      <c r="D202" s="286">
        <v>1556.07</v>
      </c>
      <c r="E202" s="286">
        <v>1556.07</v>
      </c>
      <c r="F202" s="246" t="s">
        <v>292</v>
      </c>
      <c r="G202" s="205"/>
    </row>
    <row r="203" spans="1:7" s="140" customFormat="1" ht="22.5" customHeight="1">
      <c r="A203" s="240">
        <v>197</v>
      </c>
      <c r="B203" s="241" t="s">
        <v>798</v>
      </c>
      <c r="C203" s="240" t="s">
        <v>785</v>
      </c>
      <c r="D203" s="285">
        <v>2271.03</v>
      </c>
      <c r="E203" s="285">
        <v>2271.03</v>
      </c>
      <c r="F203" s="242" t="s">
        <v>292</v>
      </c>
      <c r="G203" s="205"/>
    </row>
    <row r="204" spans="1:7" s="140" customFormat="1" ht="22.5" customHeight="1">
      <c r="A204" s="244">
        <v>198</v>
      </c>
      <c r="B204" s="245" t="s">
        <v>799</v>
      </c>
      <c r="C204" s="244" t="s">
        <v>785</v>
      </c>
      <c r="D204" s="286">
        <v>700.93</v>
      </c>
      <c r="E204" s="286">
        <v>700.93</v>
      </c>
      <c r="F204" s="246" t="s">
        <v>292</v>
      </c>
      <c r="G204" s="205"/>
    </row>
    <row r="205" spans="1:7" s="140" customFormat="1" ht="22.5" customHeight="1">
      <c r="A205" s="240">
        <v>199</v>
      </c>
      <c r="B205" s="241" t="s">
        <v>800</v>
      </c>
      <c r="C205" s="240" t="s">
        <v>785</v>
      </c>
      <c r="D205" s="285">
        <v>172.9</v>
      </c>
      <c r="E205" s="285">
        <v>172.9</v>
      </c>
      <c r="F205" s="242" t="s">
        <v>292</v>
      </c>
      <c r="G205" s="205"/>
    </row>
    <row r="206" spans="1:7" s="140" customFormat="1" ht="22.5" customHeight="1">
      <c r="A206" s="244">
        <v>200</v>
      </c>
      <c r="B206" s="245" t="s">
        <v>801</v>
      </c>
      <c r="C206" s="244" t="s">
        <v>802</v>
      </c>
      <c r="D206" s="286">
        <v>67.29</v>
      </c>
      <c r="E206" s="286">
        <v>67.29</v>
      </c>
      <c r="F206" s="246" t="s">
        <v>292</v>
      </c>
      <c r="G206" s="205"/>
    </row>
    <row r="207" spans="1:7" s="140" customFormat="1" ht="22.5" customHeight="1">
      <c r="A207" s="240">
        <v>201</v>
      </c>
      <c r="B207" s="241" t="s">
        <v>803</v>
      </c>
      <c r="C207" s="240" t="s">
        <v>802</v>
      </c>
      <c r="D207" s="285">
        <v>84.11</v>
      </c>
      <c r="E207" s="285">
        <v>84.11</v>
      </c>
      <c r="F207" s="242" t="s">
        <v>292</v>
      </c>
      <c r="G207" s="205"/>
    </row>
    <row r="208" spans="1:7" s="140" customFormat="1" ht="22.5" customHeight="1">
      <c r="A208" s="244">
        <v>202</v>
      </c>
      <c r="B208" s="245" t="s">
        <v>804</v>
      </c>
      <c r="C208" s="244" t="s">
        <v>112</v>
      </c>
      <c r="D208" s="286">
        <v>841.12</v>
      </c>
      <c r="E208" s="286">
        <v>841.12</v>
      </c>
      <c r="F208" s="246" t="s">
        <v>292</v>
      </c>
      <c r="G208" s="205"/>
    </row>
    <row r="209" spans="1:7" s="140" customFormat="1" ht="22.5" customHeight="1">
      <c r="A209" s="240">
        <v>203</v>
      </c>
      <c r="B209" s="241" t="s">
        <v>805</v>
      </c>
      <c r="C209" s="240" t="s">
        <v>112</v>
      </c>
      <c r="D209" s="285">
        <v>841.12</v>
      </c>
      <c r="E209" s="285">
        <v>841.12</v>
      </c>
      <c r="F209" s="242" t="s">
        <v>292</v>
      </c>
      <c r="G209" s="205"/>
    </row>
    <row r="210" spans="1:7" s="140" customFormat="1" ht="22.5" customHeight="1">
      <c r="A210" s="244">
        <v>204</v>
      </c>
      <c r="B210" s="245" t="s">
        <v>806</v>
      </c>
      <c r="C210" s="244" t="s">
        <v>112</v>
      </c>
      <c r="D210" s="286">
        <v>1028.04</v>
      </c>
      <c r="E210" s="286">
        <v>1028.04</v>
      </c>
      <c r="F210" s="246" t="s">
        <v>292</v>
      </c>
      <c r="G210" s="205"/>
    </row>
    <row r="211" spans="1:7" s="140" customFormat="1" ht="22.5" customHeight="1">
      <c r="A211" s="240">
        <v>205</v>
      </c>
      <c r="B211" s="241" t="s">
        <v>807</v>
      </c>
      <c r="C211" s="240" t="s">
        <v>112</v>
      </c>
      <c r="D211" s="285">
        <v>1028.04</v>
      </c>
      <c r="E211" s="285">
        <v>1028.04</v>
      </c>
      <c r="F211" s="242" t="s">
        <v>292</v>
      </c>
      <c r="G211" s="205"/>
    </row>
    <row r="212" spans="1:7" s="140" customFormat="1" ht="22.5" customHeight="1">
      <c r="A212" s="244">
        <v>206</v>
      </c>
      <c r="B212" s="245" t="s">
        <v>808</v>
      </c>
      <c r="C212" s="244" t="s">
        <v>112</v>
      </c>
      <c r="D212" s="286">
        <v>1822.43</v>
      </c>
      <c r="E212" s="286">
        <v>1822.43</v>
      </c>
      <c r="F212" s="246" t="s">
        <v>292</v>
      </c>
      <c r="G212" s="205"/>
    </row>
    <row r="213" spans="1:7" s="140" customFormat="1" ht="22.5" customHeight="1">
      <c r="A213" s="240">
        <v>207</v>
      </c>
      <c r="B213" s="241" t="s">
        <v>809</v>
      </c>
      <c r="C213" s="240" t="s">
        <v>112</v>
      </c>
      <c r="D213" s="285">
        <v>1214.95</v>
      </c>
      <c r="E213" s="285">
        <v>1214.95</v>
      </c>
      <c r="F213" s="242" t="s">
        <v>292</v>
      </c>
      <c r="G213" s="205"/>
    </row>
    <row r="214" spans="1:7" s="140" customFormat="1" ht="22.5" customHeight="1">
      <c r="A214" s="244">
        <v>208</v>
      </c>
      <c r="B214" s="245" t="s">
        <v>810</v>
      </c>
      <c r="C214" s="244" t="s">
        <v>112</v>
      </c>
      <c r="D214" s="286">
        <v>560.75</v>
      </c>
      <c r="E214" s="286">
        <v>560.75</v>
      </c>
      <c r="F214" s="246" t="s">
        <v>292</v>
      </c>
      <c r="G214" s="205"/>
    </row>
    <row r="215" spans="1:7" s="140" customFormat="1" ht="22.5" customHeight="1">
      <c r="A215" s="240">
        <v>209</v>
      </c>
      <c r="B215" s="241" t="s">
        <v>811</v>
      </c>
      <c r="C215" s="240" t="s">
        <v>87</v>
      </c>
      <c r="D215" s="285">
        <v>607.48</v>
      </c>
      <c r="E215" s="285">
        <v>607.48</v>
      </c>
      <c r="F215" s="242" t="s">
        <v>292</v>
      </c>
      <c r="G215" s="205"/>
    </row>
    <row r="216" spans="1:7" s="140" customFormat="1" ht="22.5" customHeight="1">
      <c r="A216" s="244">
        <v>210</v>
      </c>
      <c r="B216" s="245" t="s">
        <v>812</v>
      </c>
      <c r="C216" s="244" t="s">
        <v>87</v>
      </c>
      <c r="D216" s="286">
        <v>542.06</v>
      </c>
      <c r="E216" s="286">
        <v>542.06</v>
      </c>
      <c r="F216" s="246" t="s">
        <v>292</v>
      </c>
      <c r="G216" s="205"/>
    </row>
    <row r="217" spans="1:7" s="140" customFormat="1" ht="22.5" customHeight="1">
      <c r="A217" s="240">
        <v>211</v>
      </c>
      <c r="B217" s="241" t="s">
        <v>813</v>
      </c>
      <c r="C217" s="240" t="s">
        <v>25</v>
      </c>
      <c r="D217" s="285">
        <v>56.07</v>
      </c>
      <c r="E217" s="285">
        <v>56.07</v>
      </c>
      <c r="F217" s="242" t="s">
        <v>292</v>
      </c>
      <c r="G217" s="205"/>
    </row>
    <row r="218" spans="1:7" s="140" customFormat="1" ht="22.5" customHeight="1">
      <c r="A218" s="244">
        <v>212</v>
      </c>
      <c r="B218" s="245" t="s">
        <v>814</v>
      </c>
      <c r="C218" s="244" t="s">
        <v>25</v>
      </c>
      <c r="D218" s="286">
        <v>112.15</v>
      </c>
      <c r="E218" s="286">
        <v>112.15</v>
      </c>
      <c r="F218" s="246" t="s">
        <v>292</v>
      </c>
      <c r="G218" s="205"/>
    </row>
    <row r="219" spans="1:7" s="140" customFormat="1" ht="22.5" customHeight="1">
      <c r="A219" s="240">
        <v>213</v>
      </c>
      <c r="B219" s="241" t="s">
        <v>815</v>
      </c>
      <c r="C219" s="240" t="s">
        <v>48</v>
      </c>
      <c r="D219" s="285">
        <v>3.27</v>
      </c>
      <c r="E219" s="285">
        <v>3.27</v>
      </c>
      <c r="F219" s="242" t="s">
        <v>292</v>
      </c>
      <c r="G219" s="205"/>
    </row>
    <row r="220" spans="1:7" s="140" customFormat="1" ht="22.5" customHeight="1">
      <c r="A220" s="244">
        <v>214</v>
      </c>
      <c r="B220" s="245" t="s">
        <v>816</v>
      </c>
      <c r="C220" s="244" t="s">
        <v>48</v>
      </c>
      <c r="D220" s="286">
        <v>3.74</v>
      </c>
      <c r="E220" s="286">
        <v>3.74</v>
      </c>
      <c r="F220" s="246" t="s">
        <v>292</v>
      </c>
      <c r="G220" s="205"/>
    </row>
    <row r="221" spans="1:7" s="140" customFormat="1" ht="22.5" customHeight="1">
      <c r="A221" s="240">
        <v>215</v>
      </c>
      <c r="B221" s="241" t="s">
        <v>817</v>
      </c>
      <c r="C221" s="240" t="s">
        <v>114</v>
      </c>
      <c r="D221" s="285">
        <v>3.74</v>
      </c>
      <c r="E221" s="285">
        <v>3.74</v>
      </c>
      <c r="F221" s="242" t="s">
        <v>292</v>
      </c>
      <c r="G221" s="205"/>
    </row>
    <row r="222" spans="1:7" s="140" customFormat="1" ht="22.5" customHeight="1">
      <c r="A222" s="244">
        <v>216</v>
      </c>
      <c r="B222" s="245" t="s">
        <v>818</v>
      </c>
      <c r="C222" s="244" t="s">
        <v>114</v>
      </c>
      <c r="D222" s="286">
        <v>7.48</v>
      </c>
      <c r="E222" s="286">
        <v>7.48</v>
      </c>
      <c r="F222" s="246" t="s">
        <v>292</v>
      </c>
      <c r="G222" s="205"/>
    </row>
    <row r="223" spans="1:7" s="140" customFormat="1" ht="22.5" customHeight="1">
      <c r="A223" s="240">
        <v>217</v>
      </c>
      <c r="B223" s="241" t="s">
        <v>819</v>
      </c>
      <c r="C223" s="240" t="s">
        <v>114</v>
      </c>
      <c r="D223" s="285">
        <v>56.07</v>
      </c>
      <c r="E223" s="285">
        <v>56.07</v>
      </c>
      <c r="F223" s="242" t="s">
        <v>292</v>
      </c>
      <c r="G223" s="205"/>
    </row>
    <row r="224" spans="1:7" s="140" customFormat="1" ht="22.5" customHeight="1">
      <c r="A224" s="244">
        <v>218</v>
      </c>
      <c r="B224" s="245" t="s">
        <v>820</v>
      </c>
      <c r="C224" s="244" t="s">
        <v>114</v>
      </c>
      <c r="D224" s="286">
        <v>70.09</v>
      </c>
      <c r="E224" s="286">
        <v>70.09</v>
      </c>
      <c r="F224" s="246" t="s">
        <v>292</v>
      </c>
      <c r="G224" s="205"/>
    </row>
    <row r="225" spans="1:7" s="140" customFormat="1" ht="22.5" customHeight="1">
      <c r="A225" s="240">
        <v>219</v>
      </c>
      <c r="B225" s="241" t="s">
        <v>821</v>
      </c>
      <c r="C225" s="240" t="s">
        <v>630</v>
      </c>
      <c r="D225" s="285">
        <v>2383.18</v>
      </c>
      <c r="E225" s="285">
        <v>2383.18</v>
      </c>
      <c r="F225" s="242" t="s">
        <v>292</v>
      </c>
      <c r="G225" s="205"/>
    </row>
    <row r="226" spans="1:7" s="140" customFormat="1" ht="22.5" customHeight="1">
      <c r="A226" s="244">
        <v>220</v>
      </c>
      <c r="B226" s="245" t="s">
        <v>822</v>
      </c>
      <c r="C226" s="244" t="s">
        <v>630</v>
      </c>
      <c r="D226" s="286">
        <v>2542.06</v>
      </c>
      <c r="E226" s="286">
        <v>2542.06</v>
      </c>
      <c r="F226" s="246" t="s">
        <v>292</v>
      </c>
      <c r="G226" s="205"/>
    </row>
    <row r="227" spans="1:7" s="140" customFormat="1" ht="22.5" customHeight="1">
      <c r="A227" s="240">
        <v>221</v>
      </c>
      <c r="B227" s="241" t="s">
        <v>823</v>
      </c>
      <c r="C227" s="240" t="s">
        <v>785</v>
      </c>
      <c r="D227" s="285">
        <v>355.14</v>
      </c>
      <c r="E227" s="285">
        <v>355.14</v>
      </c>
      <c r="F227" s="242" t="s">
        <v>292</v>
      </c>
      <c r="G227" s="205"/>
    </row>
    <row r="228" spans="1:7" s="140" customFormat="1" ht="22.5" customHeight="1">
      <c r="A228" s="244">
        <v>222</v>
      </c>
      <c r="B228" s="245" t="s">
        <v>824</v>
      </c>
      <c r="C228" s="244" t="s">
        <v>25</v>
      </c>
      <c r="D228" s="286">
        <v>607.48</v>
      </c>
      <c r="E228" s="286">
        <v>607.48</v>
      </c>
      <c r="F228" s="246" t="s">
        <v>292</v>
      </c>
      <c r="G228" s="205"/>
    </row>
    <row r="229" spans="1:7" s="144" customFormat="1" ht="22.5" customHeight="1">
      <c r="A229" s="240">
        <v>223</v>
      </c>
      <c r="B229" s="241" t="s">
        <v>825</v>
      </c>
      <c r="C229" s="240" t="s">
        <v>785</v>
      </c>
      <c r="D229" s="285">
        <v>102.8</v>
      </c>
      <c r="E229" s="285">
        <v>102.8</v>
      </c>
      <c r="F229" s="242" t="s">
        <v>292</v>
      </c>
      <c r="G229" s="208"/>
    </row>
    <row r="230" spans="1:7" s="140" customFormat="1" ht="22.5" customHeight="1">
      <c r="A230" s="244">
        <v>224</v>
      </c>
      <c r="B230" s="245" t="s">
        <v>826</v>
      </c>
      <c r="C230" s="244" t="s">
        <v>16</v>
      </c>
      <c r="D230" s="286">
        <v>406.54</v>
      </c>
      <c r="E230" s="286">
        <v>406.54</v>
      </c>
      <c r="F230" s="246" t="s">
        <v>292</v>
      </c>
      <c r="G230" s="205"/>
    </row>
    <row r="231" spans="1:7" s="140" customFormat="1" ht="22.5" customHeight="1">
      <c r="A231" s="240">
        <v>225</v>
      </c>
      <c r="B231" s="241" t="s">
        <v>827</v>
      </c>
      <c r="C231" s="240" t="s">
        <v>16</v>
      </c>
      <c r="D231" s="285">
        <v>457.95</v>
      </c>
      <c r="E231" s="285">
        <v>457.95</v>
      </c>
      <c r="F231" s="242" t="s">
        <v>292</v>
      </c>
      <c r="G231" s="205"/>
    </row>
    <row r="232" spans="1:7" s="140" customFormat="1" ht="22.5" customHeight="1">
      <c r="A232" s="244">
        <v>226</v>
      </c>
      <c r="B232" s="245" t="s">
        <v>828</v>
      </c>
      <c r="C232" s="244" t="s">
        <v>630</v>
      </c>
      <c r="D232" s="286">
        <v>242.99</v>
      </c>
      <c r="E232" s="286">
        <v>242.99</v>
      </c>
      <c r="F232" s="246" t="s">
        <v>292</v>
      </c>
      <c r="G232" s="205"/>
    </row>
    <row r="233" spans="1:7" s="140" customFormat="1" ht="22.5" customHeight="1">
      <c r="A233" s="240">
        <v>227</v>
      </c>
      <c r="B233" s="241" t="s">
        <v>829</v>
      </c>
      <c r="C233" s="240" t="s">
        <v>630</v>
      </c>
      <c r="D233" s="285">
        <v>252.34</v>
      </c>
      <c r="E233" s="285">
        <v>252.34</v>
      </c>
      <c r="F233" s="242" t="s">
        <v>292</v>
      </c>
      <c r="G233" s="205"/>
    </row>
    <row r="234" spans="1:7" s="140" customFormat="1" ht="22.5" customHeight="1">
      <c r="A234" s="244">
        <v>228</v>
      </c>
      <c r="B234" s="245" t="s">
        <v>830</v>
      </c>
      <c r="C234" s="244" t="s">
        <v>630</v>
      </c>
      <c r="D234" s="286">
        <v>267.91</v>
      </c>
      <c r="E234" s="286">
        <v>267.91</v>
      </c>
      <c r="F234" s="246" t="s">
        <v>292</v>
      </c>
      <c r="G234" s="205"/>
    </row>
    <row r="235" spans="1:7" s="140" customFormat="1" ht="22.5" customHeight="1">
      <c r="A235" s="240">
        <v>229</v>
      </c>
      <c r="B235" s="241" t="s">
        <v>831</v>
      </c>
      <c r="C235" s="240" t="s">
        <v>630</v>
      </c>
      <c r="D235" s="285">
        <v>213.4</v>
      </c>
      <c r="E235" s="285">
        <v>213.4</v>
      </c>
      <c r="F235" s="242" t="s">
        <v>292</v>
      </c>
      <c r="G235" s="205"/>
    </row>
    <row r="236" spans="1:7" s="140" customFormat="1" ht="22.5" customHeight="1">
      <c r="A236" s="244">
        <v>230</v>
      </c>
      <c r="B236" s="245" t="s">
        <v>832</v>
      </c>
      <c r="C236" s="244" t="s">
        <v>630</v>
      </c>
      <c r="D236" s="286">
        <v>119.94</v>
      </c>
      <c r="E236" s="286">
        <v>119.94</v>
      </c>
      <c r="F236" s="246" t="s">
        <v>292</v>
      </c>
      <c r="G236" s="205"/>
    </row>
    <row r="237" spans="1:7" s="140" customFormat="1" ht="22.5" customHeight="1">
      <c r="A237" s="240">
        <v>231</v>
      </c>
      <c r="B237" s="241" t="s">
        <v>833</v>
      </c>
      <c r="C237" s="240" t="s">
        <v>630</v>
      </c>
      <c r="D237" s="285">
        <v>238.32</v>
      </c>
      <c r="E237" s="285">
        <v>238.32</v>
      </c>
      <c r="F237" s="242" t="s">
        <v>292</v>
      </c>
      <c r="G237" s="205"/>
    </row>
    <row r="238" spans="1:7" s="140" customFormat="1" ht="22.5" customHeight="1">
      <c r="A238" s="244">
        <v>232</v>
      </c>
      <c r="B238" s="245" t="s">
        <v>834</v>
      </c>
      <c r="C238" s="244" t="s">
        <v>114</v>
      </c>
      <c r="D238" s="286">
        <v>102.8</v>
      </c>
      <c r="E238" s="286">
        <v>102.8</v>
      </c>
      <c r="F238" s="246" t="s">
        <v>292</v>
      </c>
      <c r="G238" s="205"/>
    </row>
    <row r="239" spans="1:7" s="140" customFormat="1" ht="22.5" customHeight="1">
      <c r="A239" s="240">
        <v>233</v>
      </c>
      <c r="B239" s="241" t="s">
        <v>293</v>
      </c>
      <c r="C239" s="240" t="s">
        <v>114</v>
      </c>
      <c r="D239" s="285">
        <v>830.84</v>
      </c>
      <c r="E239" s="285">
        <v>830.84</v>
      </c>
      <c r="F239" s="242" t="s">
        <v>292</v>
      </c>
      <c r="G239" s="205"/>
    </row>
    <row r="240" spans="1:7" s="140" customFormat="1" ht="22.5" customHeight="1">
      <c r="A240" s="244">
        <v>234</v>
      </c>
      <c r="B240" s="245" t="s">
        <v>294</v>
      </c>
      <c r="C240" s="244" t="s">
        <v>114</v>
      </c>
      <c r="D240" s="286">
        <v>355.14</v>
      </c>
      <c r="E240" s="286">
        <v>355.14</v>
      </c>
      <c r="F240" s="246" t="s">
        <v>292</v>
      </c>
      <c r="G240" s="205"/>
    </row>
    <row r="241" spans="1:7" s="140" customFormat="1" ht="22.5" customHeight="1">
      <c r="A241" s="240">
        <v>235</v>
      </c>
      <c r="B241" s="241" t="s">
        <v>296</v>
      </c>
      <c r="C241" s="240" t="s">
        <v>114</v>
      </c>
      <c r="D241" s="285">
        <v>112.15</v>
      </c>
      <c r="E241" s="285">
        <v>112.15</v>
      </c>
      <c r="F241" s="242" t="s">
        <v>292</v>
      </c>
      <c r="G241" s="205"/>
    </row>
    <row r="242" spans="1:7" s="140" customFormat="1" ht="22.5" customHeight="1">
      <c r="A242" s="244">
        <v>236</v>
      </c>
      <c r="B242" s="245" t="s">
        <v>297</v>
      </c>
      <c r="C242" s="244" t="s">
        <v>114</v>
      </c>
      <c r="D242" s="286">
        <v>233.64</v>
      </c>
      <c r="E242" s="286">
        <v>233.64</v>
      </c>
      <c r="F242" s="246" t="s">
        <v>292</v>
      </c>
      <c r="G242" s="205"/>
    </row>
    <row r="243" spans="1:7" s="140" customFormat="1" ht="22.5" customHeight="1">
      <c r="A243" s="240">
        <v>237</v>
      </c>
      <c r="B243" s="241" t="s">
        <v>298</v>
      </c>
      <c r="C243" s="240" t="s">
        <v>114</v>
      </c>
      <c r="D243" s="285">
        <v>93.46</v>
      </c>
      <c r="E243" s="285">
        <v>93.46</v>
      </c>
      <c r="F243" s="242" t="s">
        <v>292</v>
      </c>
      <c r="G243" s="205"/>
    </row>
    <row r="244" spans="1:7" s="140" customFormat="1" ht="22.5" customHeight="1">
      <c r="A244" s="244">
        <v>238</v>
      </c>
      <c r="B244" s="245" t="s">
        <v>299</v>
      </c>
      <c r="C244" s="244" t="s">
        <v>114</v>
      </c>
      <c r="D244" s="286">
        <v>355.14</v>
      </c>
      <c r="E244" s="286">
        <v>355.14</v>
      </c>
      <c r="F244" s="246" t="s">
        <v>292</v>
      </c>
      <c r="G244" s="205"/>
    </row>
    <row r="245" spans="1:7" s="140" customFormat="1" ht="22.5" customHeight="1">
      <c r="A245" s="240">
        <v>239</v>
      </c>
      <c r="B245" s="241" t="s">
        <v>301</v>
      </c>
      <c r="C245" s="240" t="s">
        <v>741</v>
      </c>
      <c r="D245" s="285">
        <v>911.21</v>
      </c>
      <c r="E245" s="285">
        <v>911.21</v>
      </c>
      <c r="F245" s="242" t="s">
        <v>292</v>
      </c>
      <c r="G245" s="205"/>
    </row>
    <row r="246" spans="1:7" s="140" customFormat="1" ht="22.5" customHeight="1">
      <c r="A246" s="244">
        <v>240</v>
      </c>
      <c r="B246" s="245" t="s">
        <v>477</v>
      </c>
      <c r="C246" s="244" t="s">
        <v>741</v>
      </c>
      <c r="D246" s="286">
        <v>1485.98</v>
      </c>
      <c r="E246" s="286">
        <v>1485.98</v>
      </c>
      <c r="F246" s="246" t="s">
        <v>292</v>
      </c>
      <c r="G246" s="205"/>
    </row>
    <row r="247" spans="1:7" s="140" customFormat="1" ht="22.5" customHeight="1">
      <c r="A247" s="240">
        <v>241</v>
      </c>
      <c r="B247" s="241" t="s">
        <v>302</v>
      </c>
      <c r="C247" s="240" t="s">
        <v>114</v>
      </c>
      <c r="D247" s="285">
        <v>9.35</v>
      </c>
      <c r="E247" s="285">
        <v>9.35</v>
      </c>
      <c r="F247" s="242" t="s">
        <v>292</v>
      </c>
      <c r="G247" s="205"/>
    </row>
    <row r="248" spans="1:7" s="140" customFormat="1" ht="22.5" customHeight="1">
      <c r="A248" s="244">
        <v>242</v>
      </c>
      <c r="B248" s="245" t="s">
        <v>304</v>
      </c>
      <c r="C248" s="244" t="s">
        <v>835</v>
      </c>
      <c r="D248" s="286">
        <v>34.58</v>
      </c>
      <c r="E248" s="286">
        <v>34.58</v>
      </c>
      <c r="F248" s="246" t="s">
        <v>292</v>
      </c>
      <c r="G248" s="205"/>
    </row>
    <row r="249" spans="1:7" s="140" customFormat="1" ht="22.5" customHeight="1">
      <c r="A249" s="240">
        <v>243</v>
      </c>
      <c r="B249" s="241" t="s">
        <v>309</v>
      </c>
      <c r="C249" s="240" t="s">
        <v>109</v>
      </c>
      <c r="D249" s="285">
        <v>2110.28</v>
      </c>
      <c r="E249" s="285">
        <v>2110.28</v>
      </c>
      <c r="F249" s="242" t="s">
        <v>292</v>
      </c>
      <c r="G249" s="205"/>
    </row>
    <row r="250" spans="1:7" s="140" customFormat="1" ht="22.5" customHeight="1">
      <c r="A250" s="244">
        <v>244</v>
      </c>
      <c r="B250" s="245" t="s">
        <v>312</v>
      </c>
      <c r="C250" s="244" t="s">
        <v>109</v>
      </c>
      <c r="D250" s="286">
        <v>1340.19</v>
      </c>
      <c r="E250" s="286">
        <v>1340.19</v>
      </c>
      <c r="F250" s="246" t="s">
        <v>292</v>
      </c>
      <c r="G250" s="205"/>
    </row>
    <row r="251" spans="1:7" s="140" customFormat="1" ht="22.5" customHeight="1">
      <c r="A251" s="240">
        <v>245</v>
      </c>
      <c r="B251" s="241" t="s">
        <v>314</v>
      </c>
      <c r="C251" s="240" t="s">
        <v>109</v>
      </c>
      <c r="D251" s="285">
        <v>1160.75</v>
      </c>
      <c r="E251" s="285">
        <v>1160.75</v>
      </c>
      <c r="F251" s="242" t="s">
        <v>292</v>
      </c>
      <c r="G251" s="205"/>
    </row>
    <row r="252" spans="1:7" s="140" customFormat="1" ht="22.5" customHeight="1">
      <c r="A252" s="244">
        <v>246</v>
      </c>
      <c r="B252" s="245" t="s">
        <v>316</v>
      </c>
      <c r="C252" s="244" t="s">
        <v>109</v>
      </c>
      <c r="D252" s="286">
        <v>1420.56</v>
      </c>
      <c r="E252" s="286">
        <v>1420.56</v>
      </c>
      <c r="F252" s="246" t="s">
        <v>292</v>
      </c>
      <c r="G252" s="205"/>
    </row>
    <row r="253" spans="1:7" s="140" customFormat="1" ht="22.5" customHeight="1">
      <c r="A253" s="240">
        <v>247</v>
      </c>
      <c r="B253" s="241" t="s">
        <v>318</v>
      </c>
      <c r="C253" s="240" t="s">
        <v>109</v>
      </c>
      <c r="D253" s="285">
        <v>1319.63</v>
      </c>
      <c r="E253" s="285">
        <v>1319.63</v>
      </c>
      <c r="F253" s="242" t="s">
        <v>292</v>
      </c>
      <c r="G253" s="205"/>
    </row>
    <row r="254" spans="1:7" s="140" customFormat="1" ht="22.5" customHeight="1">
      <c r="A254" s="244">
        <v>248</v>
      </c>
      <c r="B254" s="245" t="s">
        <v>319</v>
      </c>
      <c r="C254" s="244" t="s">
        <v>109</v>
      </c>
      <c r="D254" s="286">
        <v>1180.37</v>
      </c>
      <c r="E254" s="286">
        <v>1180.37</v>
      </c>
      <c r="F254" s="246" t="s">
        <v>292</v>
      </c>
      <c r="G254" s="205"/>
    </row>
    <row r="255" spans="1:7" s="140" customFormat="1" ht="22.5" customHeight="1">
      <c r="A255" s="240">
        <v>249</v>
      </c>
      <c r="B255" s="241" t="s">
        <v>322</v>
      </c>
      <c r="C255" s="240"/>
      <c r="D255" s="285"/>
      <c r="E255" s="285"/>
      <c r="F255" s="242"/>
      <c r="G255" s="205"/>
    </row>
    <row r="256" spans="1:7" s="140" customFormat="1" ht="22.5" customHeight="1">
      <c r="A256" s="244">
        <v>250</v>
      </c>
      <c r="B256" s="245" t="s">
        <v>318</v>
      </c>
      <c r="C256" s="244" t="s">
        <v>109</v>
      </c>
      <c r="D256" s="286">
        <v>1319.63</v>
      </c>
      <c r="E256" s="286">
        <v>1319.63</v>
      </c>
      <c r="F256" s="246" t="s">
        <v>292</v>
      </c>
      <c r="G256" s="205"/>
    </row>
    <row r="257" spans="1:7" s="140" customFormat="1" ht="22.5" customHeight="1">
      <c r="A257" s="240">
        <v>251</v>
      </c>
      <c r="B257" s="241" t="s">
        <v>319</v>
      </c>
      <c r="C257" s="240" t="s">
        <v>109</v>
      </c>
      <c r="D257" s="285">
        <v>1180.37</v>
      </c>
      <c r="E257" s="285">
        <v>1180.37</v>
      </c>
      <c r="F257" s="242" t="s">
        <v>292</v>
      </c>
      <c r="G257" s="205"/>
    </row>
    <row r="258" spans="1:7" s="140" customFormat="1" ht="22.5" customHeight="1">
      <c r="A258" s="244">
        <v>252</v>
      </c>
      <c r="B258" s="245" t="s">
        <v>322</v>
      </c>
      <c r="C258" s="244" t="s">
        <v>109</v>
      </c>
      <c r="D258" s="286">
        <v>630.84</v>
      </c>
      <c r="E258" s="286">
        <v>630.84</v>
      </c>
      <c r="F258" s="246"/>
      <c r="G258" s="205"/>
    </row>
    <row r="259" spans="1:7" s="140" customFormat="1" ht="22.5" customHeight="1">
      <c r="A259" s="240"/>
      <c r="B259" s="241"/>
      <c r="C259" s="240"/>
      <c r="D259" s="285"/>
      <c r="E259" s="285"/>
      <c r="F259" s="242"/>
      <c r="G259" s="205"/>
    </row>
    <row r="260" spans="1:7" s="140" customFormat="1" ht="22.5" customHeight="1">
      <c r="A260" s="244">
        <v>254</v>
      </c>
      <c r="B260" s="245" t="s">
        <v>308</v>
      </c>
      <c r="C260" s="244" t="s">
        <v>291</v>
      </c>
      <c r="D260" s="286">
        <v>1469.16</v>
      </c>
      <c r="E260" s="286">
        <v>1469.16</v>
      </c>
      <c r="F260" s="246" t="s">
        <v>292</v>
      </c>
      <c r="G260" s="205"/>
    </row>
    <row r="261" spans="1:7" s="140" customFormat="1" ht="22.5" customHeight="1">
      <c r="A261" s="240">
        <v>261</v>
      </c>
      <c r="B261" s="241" t="s">
        <v>320</v>
      </c>
      <c r="C261" s="240" t="s">
        <v>291</v>
      </c>
      <c r="D261" s="285">
        <v>440.19</v>
      </c>
      <c r="E261" s="285">
        <v>440.19</v>
      </c>
      <c r="F261" s="242" t="s">
        <v>292</v>
      </c>
      <c r="G261" s="205"/>
    </row>
    <row r="262" spans="1:7" s="140" customFormat="1" ht="22.5" customHeight="1">
      <c r="A262" s="240">
        <v>263</v>
      </c>
      <c r="B262" s="241" t="s">
        <v>324</v>
      </c>
      <c r="C262" s="240" t="s">
        <v>291</v>
      </c>
      <c r="D262" s="285">
        <v>670.09</v>
      </c>
      <c r="E262" s="285">
        <v>670.09</v>
      </c>
      <c r="F262" s="242" t="s">
        <v>292</v>
      </c>
      <c r="G262" s="205"/>
    </row>
    <row r="263" spans="1:7" s="140" customFormat="1" ht="22.5" customHeight="1">
      <c r="A263" s="244">
        <v>266</v>
      </c>
      <c r="B263" s="245" t="s">
        <v>300</v>
      </c>
      <c r="C263" s="244" t="s">
        <v>289</v>
      </c>
      <c r="D263" s="247">
        <v>1971.96</v>
      </c>
      <c r="E263" s="247">
        <v>1971.96</v>
      </c>
      <c r="F263" s="287" t="s">
        <v>292</v>
      </c>
      <c r="G263" s="205"/>
    </row>
    <row r="264" spans="1:7" s="140" customFormat="1" ht="22.5" customHeight="1">
      <c r="A264" s="240">
        <v>267</v>
      </c>
      <c r="B264" s="241" t="s">
        <v>301</v>
      </c>
      <c r="C264" s="240" t="s">
        <v>289</v>
      </c>
      <c r="D264" s="243">
        <v>1228.97</v>
      </c>
      <c r="E264" s="243">
        <v>1228.97</v>
      </c>
      <c r="F264" s="288"/>
      <c r="G264" s="205"/>
    </row>
    <row r="265" spans="1:7" s="140" customFormat="1" ht="22.5" customHeight="1">
      <c r="A265" s="244">
        <v>268</v>
      </c>
      <c r="B265" s="245" t="s">
        <v>302</v>
      </c>
      <c r="C265" s="244" t="s">
        <v>288</v>
      </c>
      <c r="D265" s="287">
        <v>9.35</v>
      </c>
      <c r="E265" s="287">
        <v>9.35</v>
      </c>
      <c r="F265" s="287" t="s">
        <v>292</v>
      </c>
      <c r="G265" s="205"/>
    </row>
    <row r="266" spans="1:7" s="140" customFormat="1" ht="22.5" customHeight="1">
      <c r="A266" s="240">
        <v>269</v>
      </c>
      <c r="B266" s="241" t="s">
        <v>304</v>
      </c>
      <c r="C266" s="240" t="s">
        <v>290</v>
      </c>
      <c r="D266" s="289">
        <v>34.58</v>
      </c>
      <c r="E266" s="289">
        <v>34.58</v>
      </c>
      <c r="F266" s="289" t="s">
        <v>292</v>
      </c>
      <c r="G266" s="205"/>
    </row>
    <row r="267" spans="1:7" s="140" customFormat="1" ht="22.5" customHeight="1">
      <c r="A267" s="240">
        <v>271</v>
      </c>
      <c r="B267" s="241" t="s">
        <v>307</v>
      </c>
      <c r="C267" s="240" t="s">
        <v>291</v>
      </c>
      <c r="D267" s="243">
        <v>1660.75</v>
      </c>
      <c r="E267" s="243">
        <v>1660.75</v>
      </c>
      <c r="F267" s="289" t="s">
        <v>292</v>
      </c>
      <c r="G267" s="205"/>
    </row>
    <row r="268" spans="1:7" s="140" customFormat="1" ht="22.5" customHeight="1">
      <c r="A268" s="244">
        <v>274</v>
      </c>
      <c r="B268" s="245" t="s">
        <v>310</v>
      </c>
      <c r="C268" s="244" t="s">
        <v>291</v>
      </c>
      <c r="D268" s="287">
        <v>659.81</v>
      </c>
      <c r="E268" s="287">
        <v>659.81</v>
      </c>
      <c r="F268" s="287" t="s">
        <v>292</v>
      </c>
      <c r="G268" s="205"/>
    </row>
    <row r="269" spans="1:7" s="140" customFormat="1" ht="22.5" customHeight="1">
      <c r="A269" s="290">
        <v>293</v>
      </c>
      <c r="B269" s="291" t="s">
        <v>309</v>
      </c>
      <c r="C269" s="290" t="s">
        <v>291</v>
      </c>
      <c r="D269" s="292">
        <v>1210.28</v>
      </c>
      <c r="E269" s="292">
        <v>1210.28</v>
      </c>
      <c r="F269" s="293" t="s">
        <v>292</v>
      </c>
      <c r="G269" s="205"/>
    </row>
    <row r="270" spans="1:7" s="140" customFormat="1" ht="22.5" customHeight="1">
      <c r="A270" s="244">
        <v>264</v>
      </c>
      <c r="B270" s="245" t="s">
        <v>299</v>
      </c>
      <c r="C270" s="244" t="s">
        <v>288</v>
      </c>
      <c r="D270" s="246" t="s">
        <v>295</v>
      </c>
      <c r="E270" s="246">
        <v>327.1</v>
      </c>
      <c r="F270" s="246" t="s">
        <v>292</v>
      </c>
      <c r="G270" s="205"/>
    </row>
    <row r="271" spans="1:7" s="140" customFormat="1" ht="22.5" customHeight="1">
      <c r="A271" s="240">
        <v>265</v>
      </c>
      <c r="B271" s="241" t="s">
        <v>903</v>
      </c>
      <c r="C271" s="240" t="s">
        <v>289</v>
      </c>
      <c r="D271" s="242" t="s">
        <v>904</v>
      </c>
      <c r="E271" s="243">
        <v>1228.97</v>
      </c>
      <c r="F271" s="242" t="s">
        <v>292</v>
      </c>
      <c r="G271" s="205"/>
    </row>
    <row r="272" spans="1:7" s="140" customFormat="1" ht="22.5" customHeight="1">
      <c r="A272" s="244">
        <v>266</v>
      </c>
      <c r="B272" s="245" t="s">
        <v>300</v>
      </c>
      <c r="C272" s="244" t="s">
        <v>289</v>
      </c>
      <c r="D272" s="246" t="s">
        <v>905</v>
      </c>
      <c r="E272" s="247">
        <v>1971.96</v>
      </c>
      <c r="F272" s="246" t="s">
        <v>292</v>
      </c>
      <c r="G272" s="205"/>
    </row>
    <row r="273" spans="1:7" s="140" customFormat="1" ht="22.5" customHeight="1">
      <c r="A273" s="240">
        <v>267</v>
      </c>
      <c r="B273" s="241" t="s">
        <v>302</v>
      </c>
      <c r="C273" s="240" t="s">
        <v>288</v>
      </c>
      <c r="D273" s="242" t="s">
        <v>303</v>
      </c>
      <c r="E273" s="242">
        <v>9.35</v>
      </c>
      <c r="F273" s="242" t="s">
        <v>292</v>
      </c>
      <c r="G273" s="205"/>
    </row>
    <row r="274" spans="1:7" s="140" customFormat="1" ht="22.5" customHeight="1">
      <c r="A274" s="244">
        <v>268</v>
      </c>
      <c r="B274" s="245" t="s">
        <v>304</v>
      </c>
      <c r="C274" s="244" t="s">
        <v>290</v>
      </c>
      <c r="D274" s="246" t="s">
        <v>305</v>
      </c>
      <c r="E274" s="246">
        <v>34.58</v>
      </c>
      <c r="F274" s="246" t="s">
        <v>292</v>
      </c>
      <c r="G274" s="205"/>
    </row>
    <row r="275" spans="1:7" s="140" customFormat="1" ht="22.5" customHeight="1">
      <c r="A275" s="240">
        <v>269</v>
      </c>
      <c r="B275" s="241" t="s">
        <v>306</v>
      </c>
      <c r="C275" s="240" t="s">
        <v>291</v>
      </c>
      <c r="D275" s="242" t="s">
        <v>479</v>
      </c>
      <c r="E275" s="242">
        <v>859.81</v>
      </c>
      <c r="F275" s="242" t="s">
        <v>292</v>
      </c>
      <c r="G275" s="205"/>
    </row>
    <row r="276" spans="1:7" s="140" customFormat="1" ht="22.5" customHeight="1">
      <c r="A276" s="244">
        <v>270</v>
      </c>
      <c r="B276" s="245" t="s">
        <v>307</v>
      </c>
      <c r="C276" s="244" t="s">
        <v>291</v>
      </c>
      <c r="D276" s="246" t="s">
        <v>480</v>
      </c>
      <c r="E276" s="246">
        <v>969.16</v>
      </c>
      <c r="F276" s="246" t="s">
        <v>292</v>
      </c>
      <c r="G276" s="205"/>
    </row>
    <row r="277" spans="1:7" s="140" customFormat="1" ht="22.5" customHeight="1">
      <c r="A277" s="240">
        <v>271</v>
      </c>
      <c r="B277" s="241" t="s">
        <v>308</v>
      </c>
      <c r="C277" s="240" t="s">
        <v>291</v>
      </c>
      <c r="D277" s="242" t="s">
        <v>481</v>
      </c>
      <c r="E277" s="243">
        <v>1259.81</v>
      </c>
      <c r="F277" s="242" t="s">
        <v>292</v>
      </c>
      <c r="G277" s="205"/>
    </row>
    <row r="278" spans="1:7" s="140" customFormat="1" ht="22.5" customHeight="1">
      <c r="A278" s="244">
        <v>272</v>
      </c>
      <c r="B278" s="245" t="s">
        <v>309</v>
      </c>
      <c r="C278" s="244" t="s">
        <v>291</v>
      </c>
      <c r="D278" s="246" t="s">
        <v>482</v>
      </c>
      <c r="E278" s="247">
        <v>1210.28</v>
      </c>
      <c r="F278" s="246" t="s">
        <v>292</v>
      </c>
      <c r="G278" s="205"/>
    </row>
    <row r="279" spans="1:7" s="140" customFormat="1" ht="22.5" customHeight="1">
      <c r="A279" s="240">
        <v>273</v>
      </c>
      <c r="B279" s="241" t="s">
        <v>310</v>
      </c>
      <c r="C279" s="240" t="s">
        <v>291</v>
      </c>
      <c r="D279" s="242" t="s">
        <v>311</v>
      </c>
      <c r="E279" s="242">
        <v>659.81</v>
      </c>
      <c r="F279" s="242" t="s">
        <v>292</v>
      </c>
      <c r="G279" s="205"/>
    </row>
    <row r="280" spans="1:7" s="140" customFormat="1" ht="22.5" customHeight="1">
      <c r="A280" s="244">
        <v>274</v>
      </c>
      <c r="B280" s="245" t="s">
        <v>312</v>
      </c>
      <c r="C280" s="244" t="s">
        <v>291</v>
      </c>
      <c r="D280" s="246" t="s">
        <v>313</v>
      </c>
      <c r="E280" s="247">
        <v>1079.44</v>
      </c>
      <c r="F280" s="246" t="s">
        <v>292</v>
      </c>
      <c r="G280" s="205"/>
    </row>
    <row r="281" spans="1:7" s="140" customFormat="1" ht="22.5" customHeight="1">
      <c r="A281" s="240">
        <v>275</v>
      </c>
      <c r="B281" s="241" t="s">
        <v>314</v>
      </c>
      <c r="C281" s="240" t="s">
        <v>291</v>
      </c>
      <c r="D281" s="242" t="s">
        <v>315</v>
      </c>
      <c r="E281" s="243">
        <v>1029.91</v>
      </c>
      <c r="F281" s="242" t="s">
        <v>292</v>
      </c>
      <c r="G281" s="205"/>
    </row>
    <row r="282" spans="1:7" s="140" customFormat="1" ht="22.5" customHeight="1">
      <c r="A282" s="244">
        <v>276</v>
      </c>
      <c r="B282" s="245" t="s">
        <v>316</v>
      </c>
      <c r="C282" s="244" t="s">
        <v>291</v>
      </c>
      <c r="D282" s="246" t="s">
        <v>317</v>
      </c>
      <c r="E282" s="247">
        <v>1009.35</v>
      </c>
      <c r="F282" s="246" t="s">
        <v>292</v>
      </c>
      <c r="G282" s="205"/>
    </row>
    <row r="283" spans="1:7" s="140" customFormat="1" ht="22.5" customHeight="1">
      <c r="A283" s="240">
        <v>277</v>
      </c>
      <c r="B283" s="241" t="s">
        <v>318</v>
      </c>
      <c r="C283" s="240" t="s">
        <v>291</v>
      </c>
      <c r="D283" s="242" t="s">
        <v>483</v>
      </c>
      <c r="E283" s="243">
        <v>1149.53</v>
      </c>
      <c r="F283" s="242" t="s">
        <v>292</v>
      </c>
      <c r="G283" s="205"/>
    </row>
    <row r="284" spans="1:7" s="140" customFormat="1" ht="22.5" customHeight="1">
      <c r="A284" s="244">
        <v>278</v>
      </c>
      <c r="B284" s="245" t="s">
        <v>319</v>
      </c>
      <c r="C284" s="244" t="s">
        <v>291</v>
      </c>
      <c r="D284" s="246" t="s">
        <v>317</v>
      </c>
      <c r="E284" s="247">
        <v>1009.35</v>
      </c>
      <c r="F284" s="246" t="s">
        <v>292</v>
      </c>
      <c r="G284" s="205"/>
    </row>
    <row r="285" spans="1:7" s="140" customFormat="1" ht="22.5" customHeight="1">
      <c r="A285" s="240">
        <v>279</v>
      </c>
      <c r="B285" s="241" t="s">
        <v>320</v>
      </c>
      <c r="C285" s="240" t="s">
        <v>291</v>
      </c>
      <c r="D285" s="242" t="s">
        <v>321</v>
      </c>
      <c r="E285" s="242">
        <v>380.37</v>
      </c>
      <c r="F285" s="242" t="s">
        <v>292</v>
      </c>
      <c r="G285" s="205"/>
    </row>
    <row r="286" spans="1:7" s="140" customFormat="1" ht="22.5" customHeight="1">
      <c r="A286" s="244">
        <v>280</v>
      </c>
      <c r="B286" s="245" t="s">
        <v>322</v>
      </c>
      <c r="C286" s="244" t="s">
        <v>291</v>
      </c>
      <c r="D286" s="246" t="s">
        <v>323</v>
      </c>
      <c r="E286" s="246">
        <v>439.25</v>
      </c>
      <c r="F286" s="246" t="s">
        <v>292</v>
      </c>
      <c r="G286" s="209"/>
    </row>
    <row r="287" spans="1:7" s="140" customFormat="1" ht="22.5" customHeight="1">
      <c r="A287" s="240">
        <v>281</v>
      </c>
      <c r="B287" s="241" t="s">
        <v>324</v>
      </c>
      <c r="C287" s="240" t="s">
        <v>291</v>
      </c>
      <c r="D287" s="242" t="s">
        <v>325</v>
      </c>
      <c r="E287" s="242" t="s">
        <v>326</v>
      </c>
      <c r="F287" s="270"/>
      <c r="G287" s="209"/>
    </row>
    <row r="288" spans="1:7" s="140" customFormat="1" ht="22.5" customHeight="1">
      <c r="A288" s="268"/>
      <c r="B288" s="269"/>
      <c r="C288" s="269"/>
      <c r="D288" s="271"/>
      <c r="E288" s="271"/>
      <c r="F288" s="271"/>
      <c r="G288" s="209"/>
    </row>
    <row r="289" spans="1:7" s="140" customFormat="1" ht="22.5" customHeight="1">
      <c r="A289" s="268"/>
      <c r="B289" s="269"/>
      <c r="C289" s="269"/>
      <c r="D289" s="271"/>
      <c r="E289" s="271"/>
      <c r="F289" s="271"/>
      <c r="G289" s="209"/>
    </row>
    <row r="290" spans="1:7" s="140" customFormat="1" ht="22.5" customHeight="1">
      <c r="A290" s="272"/>
      <c r="B290" s="269"/>
      <c r="C290" s="269"/>
      <c r="D290" s="271"/>
      <c r="E290" s="271"/>
      <c r="F290" s="273"/>
      <c r="G290" s="209"/>
    </row>
    <row r="291" spans="1:7" s="140" customFormat="1" ht="22.5" customHeight="1">
      <c r="A291" s="272"/>
      <c r="B291" s="269"/>
      <c r="C291" s="269"/>
      <c r="D291" s="271"/>
      <c r="E291" s="271"/>
      <c r="F291" s="273"/>
      <c r="G291" s="209"/>
    </row>
    <row r="292" spans="1:7" s="140" customFormat="1" ht="22.5" customHeight="1">
      <c r="A292" s="244">
        <v>286</v>
      </c>
      <c r="B292" s="245" t="s">
        <v>302</v>
      </c>
      <c r="C292" s="244" t="s">
        <v>288</v>
      </c>
      <c r="D292" s="248" t="s">
        <v>303</v>
      </c>
      <c r="E292" s="248">
        <v>9.35</v>
      </c>
      <c r="F292" s="248" t="s">
        <v>292</v>
      </c>
      <c r="G292" s="210"/>
    </row>
    <row r="293" spans="1:7" s="140" customFormat="1" ht="22.5" customHeight="1">
      <c r="A293" s="240">
        <v>287</v>
      </c>
      <c r="B293" s="241" t="s">
        <v>304</v>
      </c>
      <c r="C293" s="240" t="s">
        <v>290</v>
      </c>
      <c r="D293" s="274" t="s">
        <v>478</v>
      </c>
      <c r="E293" s="274">
        <v>33.18</v>
      </c>
      <c r="F293" s="274" t="s">
        <v>292</v>
      </c>
      <c r="G293" s="210"/>
    </row>
    <row r="294" spans="1:7" s="140" customFormat="1" ht="22.5" customHeight="1">
      <c r="A294" s="272"/>
      <c r="B294" s="269"/>
      <c r="C294" s="269"/>
      <c r="D294" s="271"/>
      <c r="E294" s="271"/>
      <c r="F294" s="273"/>
      <c r="G294" s="210"/>
    </row>
    <row r="295" spans="1:7" s="140" customFormat="1" ht="22.5" customHeight="1">
      <c r="A295" s="272"/>
      <c r="B295" s="269"/>
      <c r="C295" s="269"/>
      <c r="D295" s="271"/>
      <c r="E295" s="271"/>
      <c r="F295" s="273"/>
      <c r="G295" s="210"/>
    </row>
    <row r="296" spans="1:7" s="140" customFormat="1" ht="22.5" customHeight="1">
      <c r="A296" s="272"/>
      <c r="B296" s="269"/>
      <c r="C296" s="269"/>
      <c r="D296" s="271"/>
      <c r="E296" s="271"/>
      <c r="F296" s="273"/>
      <c r="G296" s="210"/>
    </row>
    <row r="297" spans="1:7" s="140" customFormat="1" ht="22.5" customHeight="1">
      <c r="A297" s="240">
        <v>291</v>
      </c>
      <c r="B297" s="241" t="s">
        <v>306</v>
      </c>
      <c r="C297" s="240" t="s">
        <v>291</v>
      </c>
      <c r="D297" s="274" t="s">
        <v>479</v>
      </c>
      <c r="E297" s="274">
        <v>859.81</v>
      </c>
      <c r="F297" s="274" t="s">
        <v>292</v>
      </c>
      <c r="G297" s="210"/>
    </row>
    <row r="298" spans="1:7" s="140" customFormat="1" ht="22.5" customHeight="1">
      <c r="A298" s="244">
        <v>292</v>
      </c>
      <c r="B298" s="245" t="s">
        <v>307</v>
      </c>
      <c r="C298" s="244" t="s">
        <v>291</v>
      </c>
      <c r="D298" s="248" t="s">
        <v>480</v>
      </c>
      <c r="E298" s="248">
        <v>969.16</v>
      </c>
      <c r="F298" s="248" t="s">
        <v>292</v>
      </c>
      <c r="G298" s="210"/>
    </row>
    <row r="299" spans="1:7" s="140" customFormat="1" ht="22.5" customHeight="1">
      <c r="A299" s="240">
        <v>293</v>
      </c>
      <c r="B299" s="241" t="s">
        <v>308</v>
      </c>
      <c r="C299" s="240" t="s">
        <v>291</v>
      </c>
      <c r="D299" s="274" t="s">
        <v>481</v>
      </c>
      <c r="E299" s="274">
        <v>1259.81</v>
      </c>
      <c r="F299" s="274" t="s">
        <v>292</v>
      </c>
      <c r="G299" s="210"/>
    </row>
    <row r="300" spans="1:7" s="140" customFormat="1" ht="22.5" customHeight="1">
      <c r="A300" s="244">
        <v>294</v>
      </c>
      <c r="B300" s="245" t="s">
        <v>309</v>
      </c>
      <c r="C300" s="244" t="s">
        <v>291</v>
      </c>
      <c r="D300" s="248" t="s">
        <v>482</v>
      </c>
      <c r="E300" s="248">
        <v>1210.28</v>
      </c>
      <c r="F300" s="248" t="s">
        <v>292</v>
      </c>
      <c r="G300" s="210"/>
    </row>
    <row r="301" spans="1:7" s="140" customFormat="1" ht="22.5" customHeight="1">
      <c r="A301" s="240">
        <v>295</v>
      </c>
      <c r="B301" s="241" t="s">
        <v>310</v>
      </c>
      <c r="C301" s="240" t="s">
        <v>291</v>
      </c>
      <c r="D301" s="274" t="s">
        <v>311</v>
      </c>
      <c r="E301" s="274">
        <v>659.81</v>
      </c>
      <c r="F301" s="274" t="s">
        <v>292</v>
      </c>
      <c r="G301" s="210"/>
    </row>
    <row r="302" spans="1:7" s="140" customFormat="1" ht="22.5" customHeight="1">
      <c r="A302" s="244">
        <v>296</v>
      </c>
      <c r="B302" s="245" t="s">
        <v>312</v>
      </c>
      <c r="C302" s="244" t="s">
        <v>291</v>
      </c>
      <c r="D302" s="248" t="s">
        <v>313</v>
      </c>
      <c r="E302" s="248">
        <v>1079.44</v>
      </c>
      <c r="F302" s="248" t="s">
        <v>292</v>
      </c>
      <c r="G302" s="210"/>
    </row>
    <row r="303" spans="1:7" s="140" customFormat="1" ht="22.5" customHeight="1">
      <c r="A303" s="240">
        <v>297</v>
      </c>
      <c r="B303" s="241" t="s">
        <v>314</v>
      </c>
      <c r="C303" s="240" t="s">
        <v>291</v>
      </c>
      <c r="D303" s="274" t="s">
        <v>315</v>
      </c>
      <c r="E303" s="274">
        <v>1029.91</v>
      </c>
      <c r="F303" s="274" t="s">
        <v>292</v>
      </c>
      <c r="G303" s="210"/>
    </row>
    <row r="304" spans="1:7" s="140" customFormat="1" ht="22.5" customHeight="1">
      <c r="A304" s="244">
        <v>298</v>
      </c>
      <c r="B304" s="245" t="s">
        <v>316</v>
      </c>
      <c r="C304" s="244" t="s">
        <v>291</v>
      </c>
      <c r="D304" s="248" t="s">
        <v>317</v>
      </c>
      <c r="E304" s="248">
        <v>1009.35</v>
      </c>
      <c r="F304" s="248" t="s">
        <v>292</v>
      </c>
      <c r="G304" s="210"/>
    </row>
    <row r="305" spans="1:7" s="140" customFormat="1" ht="22.5" customHeight="1">
      <c r="A305" s="240">
        <v>299</v>
      </c>
      <c r="B305" s="241" t="s">
        <v>318</v>
      </c>
      <c r="C305" s="240" t="s">
        <v>291</v>
      </c>
      <c r="D305" s="274" t="s">
        <v>483</v>
      </c>
      <c r="E305" s="274">
        <v>1149.53</v>
      </c>
      <c r="F305" s="274" t="s">
        <v>292</v>
      </c>
      <c r="G305" s="210"/>
    </row>
    <row r="306" spans="1:7" s="140" customFormat="1" ht="22.5" customHeight="1">
      <c r="A306" s="244">
        <v>300</v>
      </c>
      <c r="B306" s="245" t="s">
        <v>319</v>
      </c>
      <c r="C306" s="244" t="s">
        <v>291</v>
      </c>
      <c r="D306" s="248" t="s">
        <v>317</v>
      </c>
      <c r="E306" s="248">
        <v>1009.35</v>
      </c>
      <c r="F306" s="248" t="s">
        <v>292</v>
      </c>
      <c r="G306" s="210"/>
    </row>
    <row r="307" spans="1:7" s="140" customFormat="1" ht="22.5" customHeight="1">
      <c r="A307" s="240">
        <v>301</v>
      </c>
      <c r="B307" s="241" t="s">
        <v>320</v>
      </c>
      <c r="C307" s="240" t="s">
        <v>291</v>
      </c>
      <c r="D307" s="274" t="s">
        <v>321</v>
      </c>
      <c r="E307" s="274">
        <v>380.37</v>
      </c>
      <c r="F307" s="274" t="s">
        <v>292</v>
      </c>
      <c r="G307" s="210"/>
    </row>
    <row r="308" spans="1:7" s="140" customFormat="1" ht="22.5" customHeight="1">
      <c r="A308" s="244">
        <v>302</v>
      </c>
      <c r="B308" s="245" t="s">
        <v>322</v>
      </c>
      <c r="C308" s="244" t="s">
        <v>291</v>
      </c>
      <c r="D308" s="248" t="s">
        <v>323</v>
      </c>
      <c r="E308" s="248">
        <v>439.25</v>
      </c>
      <c r="F308" s="248" t="s">
        <v>292</v>
      </c>
      <c r="G308" s="210"/>
    </row>
    <row r="309" spans="1:7" s="140" customFormat="1" ht="22.5" customHeight="1">
      <c r="A309" s="240">
        <v>303</v>
      </c>
      <c r="B309" s="241" t="s">
        <v>324</v>
      </c>
      <c r="C309" s="240" t="s">
        <v>291</v>
      </c>
      <c r="D309" s="242" t="s">
        <v>325</v>
      </c>
      <c r="E309" s="242">
        <v>589.72</v>
      </c>
      <c r="F309" s="242" t="s">
        <v>292</v>
      </c>
      <c r="G309" s="210"/>
    </row>
    <row r="310" spans="4:5" s="140" customFormat="1" ht="22.5" customHeight="1">
      <c r="D310" s="202"/>
      <c r="E310" s="202"/>
    </row>
    <row r="311" spans="4:5" s="140" customFormat="1" ht="22.5" customHeight="1">
      <c r="D311" s="202"/>
      <c r="E311" s="202"/>
    </row>
    <row r="312" spans="4:5" s="140" customFormat="1" ht="22.5" customHeight="1">
      <c r="D312" s="202"/>
      <c r="E312" s="202"/>
    </row>
    <row r="313" spans="4:5" s="140" customFormat="1" ht="22.5" customHeight="1">
      <c r="D313" s="202"/>
      <c r="E313" s="202"/>
    </row>
    <row r="314" spans="4:5" s="140" customFormat="1" ht="22.5" customHeight="1">
      <c r="D314" s="202"/>
      <c r="E314" s="202"/>
    </row>
    <row r="315" spans="4:5" s="140" customFormat="1" ht="22.5" customHeight="1">
      <c r="D315" s="202"/>
      <c r="E315" s="202"/>
    </row>
    <row r="316" spans="4:5" s="140" customFormat="1" ht="22.5" customHeight="1">
      <c r="D316" s="202"/>
      <c r="E316" s="202"/>
    </row>
    <row r="317" spans="4:5" s="140" customFormat="1" ht="22.5" customHeight="1">
      <c r="D317" s="202"/>
      <c r="E317" s="202"/>
    </row>
    <row r="318" spans="4:5" s="140" customFormat="1" ht="22.5" customHeight="1">
      <c r="D318" s="202"/>
      <c r="E318" s="202"/>
    </row>
    <row r="319" spans="4:5" s="140" customFormat="1" ht="22.5" customHeight="1">
      <c r="D319" s="202"/>
      <c r="E319" s="202"/>
    </row>
    <row r="320" spans="4:5" s="140" customFormat="1" ht="22.5" customHeight="1">
      <c r="D320" s="202"/>
      <c r="E320" s="202"/>
    </row>
    <row r="321" spans="4:5" s="140" customFormat="1" ht="22.5" customHeight="1">
      <c r="D321" s="202"/>
      <c r="E321" s="202"/>
    </row>
    <row r="322" spans="4:5" s="140" customFormat="1" ht="22.5" customHeight="1">
      <c r="D322" s="202"/>
      <c r="E322" s="202"/>
    </row>
    <row r="323" spans="4:5" s="140" customFormat="1" ht="22.5" customHeight="1">
      <c r="D323" s="202"/>
      <c r="E323" s="202"/>
    </row>
    <row r="324" spans="4:5" s="140" customFormat="1" ht="22.5" customHeight="1">
      <c r="D324" s="202"/>
      <c r="E324" s="202"/>
    </row>
    <row r="325" spans="4:5" s="140" customFormat="1" ht="22.5" customHeight="1">
      <c r="D325" s="202"/>
      <c r="E325" s="202"/>
    </row>
    <row r="326" spans="4:5" s="140" customFormat="1" ht="22.5" customHeight="1">
      <c r="D326" s="202"/>
      <c r="E326" s="202"/>
    </row>
    <row r="327" spans="4:5" s="140" customFormat="1" ht="22.5" customHeight="1">
      <c r="D327" s="202"/>
      <c r="E327" s="202"/>
    </row>
    <row r="328" spans="4:5" s="140" customFormat="1" ht="22.5" customHeight="1">
      <c r="D328" s="202"/>
      <c r="E328" s="202"/>
    </row>
    <row r="329" spans="4:5" s="140" customFormat="1" ht="22.5" customHeight="1">
      <c r="D329" s="202"/>
      <c r="E329" s="202"/>
    </row>
    <row r="330" spans="4:5" s="140" customFormat="1" ht="22.5" customHeight="1">
      <c r="D330" s="202"/>
      <c r="E330" s="202"/>
    </row>
    <row r="331" spans="4:5" s="140" customFormat="1" ht="22.5" customHeight="1">
      <c r="D331" s="202"/>
      <c r="E331" s="202"/>
    </row>
    <row r="332" spans="4:5" s="140" customFormat="1" ht="22.5" customHeight="1">
      <c r="D332" s="202"/>
      <c r="E332" s="202"/>
    </row>
    <row r="333" spans="4:5" s="140" customFormat="1" ht="22.5" customHeight="1">
      <c r="D333" s="202"/>
      <c r="E333" s="202"/>
    </row>
    <row r="334" spans="4:5" s="140" customFormat="1" ht="22.5" customHeight="1">
      <c r="D334" s="202"/>
      <c r="E334" s="202"/>
    </row>
    <row r="335" spans="4:5" s="140" customFormat="1" ht="22.5" customHeight="1">
      <c r="D335" s="202"/>
      <c r="E335" s="202"/>
    </row>
    <row r="336" spans="4:5" s="140" customFormat="1" ht="22.5" customHeight="1">
      <c r="D336" s="202"/>
      <c r="E336" s="202"/>
    </row>
    <row r="337" spans="4:5" s="140" customFormat="1" ht="22.5" customHeight="1">
      <c r="D337" s="202"/>
      <c r="E337" s="202"/>
    </row>
    <row r="338" spans="4:5" s="140" customFormat="1" ht="22.5" customHeight="1">
      <c r="D338" s="202"/>
      <c r="E338" s="202"/>
    </row>
    <row r="339" spans="4:5" s="140" customFormat="1" ht="22.5" customHeight="1">
      <c r="D339" s="202"/>
      <c r="E339" s="202"/>
    </row>
    <row r="340" spans="4:5" s="140" customFormat="1" ht="22.5" customHeight="1">
      <c r="D340" s="202"/>
      <c r="E340" s="202"/>
    </row>
    <row r="341" spans="4:5" s="140" customFormat="1" ht="22.5" customHeight="1">
      <c r="D341" s="202"/>
      <c r="E341" s="202"/>
    </row>
    <row r="342" spans="4:5" s="140" customFormat="1" ht="22.5" customHeight="1">
      <c r="D342" s="202"/>
      <c r="E342" s="202"/>
    </row>
    <row r="343" spans="4:5" s="140" customFormat="1" ht="22.5" customHeight="1">
      <c r="D343" s="202"/>
      <c r="E343" s="202"/>
    </row>
    <row r="344" spans="4:5" s="140" customFormat="1" ht="22.5" customHeight="1">
      <c r="D344" s="202"/>
      <c r="E344" s="202"/>
    </row>
    <row r="345" spans="4:5" s="140" customFormat="1" ht="22.5" customHeight="1">
      <c r="D345" s="202"/>
      <c r="E345" s="202"/>
    </row>
    <row r="346" spans="4:5" s="140" customFormat="1" ht="22.5" customHeight="1">
      <c r="D346" s="202"/>
      <c r="E346" s="202"/>
    </row>
    <row r="347" spans="4:5" s="140" customFormat="1" ht="22.5" customHeight="1">
      <c r="D347" s="202"/>
      <c r="E347" s="202"/>
    </row>
    <row r="348" spans="4:5" s="140" customFormat="1" ht="22.5" customHeight="1">
      <c r="D348" s="202"/>
      <c r="E348" s="202"/>
    </row>
    <row r="349" spans="4:5" s="140" customFormat="1" ht="22.5" customHeight="1">
      <c r="D349" s="202"/>
      <c r="E349" s="202"/>
    </row>
    <row r="350" spans="4:5" s="140" customFormat="1" ht="22.5" customHeight="1">
      <c r="D350" s="202"/>
      <c r="E350" s="202"/>
    </row>
    <row r="351" spans="4:5" s="140" customFormat="1" ht="22.5" customHeight="1">
      <c r="D351" s="202"/>
      <c r="E351" s="202"/>
    </row>
    <row r="352" spans="4:5" s="140" customFormat="1" ht="22.5" customHeight="1">
      <c r="D352" s="202"/>
      <c r="E352" s="202"/>
    </row>
    <row r="353" spans="4:5" s="140" customFormat="1" ht="22.5" customHeight="1">
      <c r="D353" s="202"/>
      <c r="E353" s="202"/>
    </row>
    <row r="354" spans="4:5" s="140" customFormat="1" ht="22.5" customHeight="1">
      <c r="D354" s="202"/>
      <c r="E354" s="202"/>
    </row>
    <row r="355" spans="4:5" s="140" customFormat="1" ht="22.5" customHeight="1">
      <c r="D355" s="202"/>
      <c r="E355" s="202"/>
    </row>
    <row r="356" spans="4:5" s="140" customFormat="1" ht="22.5" customHeight="1">
      <c r="D356" s="202"/>
      <c r="E356" s="202"/>
    </row>
    <row r="357" spans="4:5" s="140" customFormat="1" ht="22.5" customHeight="1">
      <c r="D357" s="202"/>
      <c r="E357" s="202"/>
    </row>
    <row r="358" spans="4:5" s="140" customFormat="1" ht="22.5" customHeight="1">
      <c r="D358" s="202"/>
      <c r="E358" s="202"/>
    </row>
    <row r="359" spans="4:5" s="140" customFormat="1" ht="22.5" customHeight="1">
      <c r="D359" s="202"/>
      <c r="E359" s="202"/>
    </row>
    <row r="360" spans="4:5" s="140" customFormat="1" ht="22.5" customHeight="1">
      <c r="D360" s="202"/>
      <c r="E360" s="202"/>
    </row>
    <row r="361" spans="4:5" s="140" customFormat="1" ht="21">
      <c r="D361" s="202"/>
      <c r="E361" s="202"/>
    </row>
    <row r="362" spans="4:5" s="140" customFormat="1" ht="21">
      <c r="D362" s="202"/>
      <c r="E362" s="202"/>
    </row>
  </sheetData>
  <sheetProtection/>
  <mergeCells count="3">
    <mergeCell ref="A3:F3"/>
    <mergeCell ref="A4:F4"/>
    <mergeCell ref="A5:F5"/>
  </mergeCells>
  <hyperlinks>
    <hyperlink ref="A4" r:id="rId1" display="http://www.indexpr.moc.go.th/PRICE_PRESENT/Table_month_regionCsi.asp?Province_code=30&amp;list_year=2554&amp;list_month=12&amp;unit_code1=unit_code_E&amp;table_name=csi_price_en_avg&amp;unit_code1=unit_code_E&amp;nowpage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mini com</cp:lastModifiedBy>
  <cp:lastPrinted>2018-08-14T07:52:38Z</cp:lastPrinted>
  <dcterms:created xsi:type="dcterms:W3CDTF">2011-07-19T06:51:41Z</dcterms:created>
  <dcterms:modified xsi:type="dcterms:W3CDTF">2018-08-28T03:01:58Z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